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 codeName="{EFFCB103-AD96-A003-248E-DF2DB03C9060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ephane\Desktop\Excel didacte\Excel Penalty game\"/>
    </mc:Choice>
  </mc:AlternateContent>
  <xr:revisionPtr revIDLastSave="0" documentId="10_ncr:8100000_{203090EB-AE2D-4635-9E50-1943078A41BF}" xr6:coauthVersionLast="34" xr6:coauthVersionMax="34" xr10:uidLastSave="{00000000-0000-0000-0000-000000000000}"/>
  <bookViews>
    <workbookView xWindow="0" yWindow="0" windowWidth="21570" windowHeight="7980" xr2:uid="{00000000-000D-0000-FFFF-FFFF00000000}"/>
  </bookViews>
  <sheets>
    <sheet name="play" sheetId="3" r:id="rId1"/>
    <sheet name="Calc" sheetId="2" r:id="rId2"/>
  </sheets>
  <definedNames>
    <definedName name="aim.f.x">Calc!$R$10</definedName>
    <definedName name="aim.f.y">Calc!$S$10</definedName>
    <definedName name="animation.frame">Calc!$Q$3</definedName>
    <definedName name="ball.f.x">Calc!$D$3</definedName>
    <definedName name="ball.f.y">Calc!$D$4</definedName>
    <definedName name="ball.stopped">Calc!$C$8</definedName>
    <definedName name="button.label">Calc!$C$18</definedName>
    <definedName name="frame.length">Calc!$C$9</definedName>
    <definedName name="gk.f.x">Calc!$G$3</definedName>
    <definedName name="gk.f.y">Calc!$G$4</definedName>
    <definedName name="scored">Calc!$C$20</definedName>
    <definedName name="tries.start">Calc!$AA$4</definedName>
    <definedName name="tries.total">Calc!$C$15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E16" i="2" s="1"/>
  <c r="F3" i="2"/>
  <c r="J8" i="3"/>
  <c r="J11" i="3" s="1"/>
  <c r="F4" i="2"/>
  <c r="R9" i="2"/>
  <c r="S9" i="2"/>
  <c r="S8" i="2"/>
  <c r="S14" i="2" s="1"/>
  <c r="R8" i="2"/>
  <c r="R14" i="2" s="1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M3" i="2"/>
  <c r="L3" i="2"/>
  <c r="E13" i="2"/>
  <c r="E12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4" i="2"/>
  <c r="K4" i="2"/>
  <c r="K3" i="2"/>
  <c r="J3" i="2"/>
  <c r="C7" i="2"/>
  <c r="J4" i="3" l="1"/>
  <c r="R10" i="2"/>
  <c r="S10" i="2"/>
  <c r="N6" i="2"/>
  <c r="N78" i="2"/>
  <c r="N82" i="2"/>
  <c r="N86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E7" i="2"/>
  <c r="N74" i="2" l="1"/>
  <c r="N70" i="2"/>
  <c r="N66" i="2"/>
  <c r="N62" i="2"/>
  <c r="N58" i="2"/>
  <c r="N54" i="2"/>
  <c r="N50" i="2"/>
  <c r="N46" i="2"/>
  <c r="N42" i="2"/>
  <c r="N38" i="2"/>
  <c r="N34" i="2"/>
  <c r="N30" i="2"/>
  <c r="N26" i="2"/>
  <c r="N22" i="2"/>
  <c r="N18" i="2"/>
  <c r="N14" i="2"/>
  <c r="N10" i="2"/>
  <c r="N88" i="2"/>
  <c r="N84" i="2"/>
  <c r="N80" i="2"/>
  <c r="N76" i="2"/>
  <c r="N72" i="2"/>
  <c r="N68" i="2"/>
  <c r="N64" i="2"/>
  <c r="N60" i="2"/>
  <c r="N56" i="2"/>
  <c r="N52" i="2"/>
  <c r="N48" i="2"/>
  <c r="N44" i="2"/>
  <c r="N40" i="2"/>
  <c r="N36" i="2"/>
  <c r="N32" i="2"/>
  <c r="N28" i="2"/>
  <c r="N24" i="2"/>
  <c r="N20" i="2"/>
  <c r="N16" i="2"/>
  <c r="N12" i="2"/>
  <c r="N8" i="2"/>
  <c r="N4" i="2"/>
  <c r="N87" i="2"/>
  <c r="N85" i="2"/>
  <c r="N83" i="2"/>
  <c r="N81" i="2"/>
  <c r="N79" i="2"/>
  <c r="N77" i="2"/>
  <c r="N75" i="2"/>
  <c r="N73" i="2"/>
  <c r="N71" i="2"/>
  <c r="N69" i="2"/>
  <c r="N67" i="2"/>
  <c r="N65" i="2"/>
  <c r="N63" i="2"/>
  <c r="N61" i="2"/>
  <c r="N59" i="2"/>
  <c r="N57" i="2"/>
  <c r="N55" i="2"/>
  <c r="N53" i="2"/>
  <c r="N51" i="2"/>
  <c r="N49" i="2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N7" i="2"/>
  <c r="N5" i="2"/>
  <c r="C9" i="2" l="1"/>
  <c r="C8" i="2"/>
  <c r="M104" i="2" l="1"/>
  <c r="U3" i="2" s="1"/>
  <c r="X3" i="2"/>
  <c r="W3" i="2"/>
  <c r="K104" i="2"/>
  <c r="S3" i="2" s="1"/>
  <c r="L104" i="2"/>
  <c r="T3" i="2" s="1"/>
  <c r="J104" i="2"/>
  <c r="C20" i="2" s="1"/>
  <c r="N104" i="2"/>
  <c r="V3" i="2" s="1"/>
  <c r="R3" i="2" l="1"/>
</calcChain>
</file>

<file path=xl/sharedStrings.xml><?xml version="1.0" encoding="utf-8"?>
<sst xmlns="http://schemas.openxmlformats.org/spreadsheetml/2006/main" count="63" uniqueCount="44">
  <si>
    <t>X</t>
  </si>
  <si>
    <t>Y</t>
  </si>
  <si>
    <t>x</t>
  </si>
  <si>
    <t>y</t>
  </si>
  <si>
    <t>GK</t>
  </si>
  <si>
    <t>Ball</t>
  </si>
  <si>
    <t>start</t>
  </si>
  <si>
    <t>end</t>
  </si>
  <si>
    <t>h</t>
  </si>
  <si>
    <t>w</t>
  </si>
  <si>
    <t>b</t>
  </si>
  <si>
    <t>gk</t>
  </si>
  <si>
    <t>Frame</t>
  </si>
  <si>
    <t>Distance</t>
  </si>
  <si>
    <t>Stopped?</t>
  </si>
  <si>
    <t>Display</t>
  </si>
  <si>
    <t>end F</t>
  </si>
  <si>
    <t>Stopped</t>
  </si>
  <si>
    <t>Ball stopped?</t>
  </si>
  <si>
    <t>at</t>
  </si>
  <si>
    <t>GK with Ball</t>
  </si>
  <si>
    <t>Score</t>
  </si>
  <si>
    <t>Tries</t>
  </si>
  <si>
    <t>Try</t>
  </si>
  <si>
    <t>Aim</t>
  </si>
  <si>
    <t>Aim Calc</t>
  </si>
  <si>
    <t>noise</t>
  </si>
  <si>
    <t>Aim final</t>
  </si>
  <si>
    <t>cross hair</t>
  </si>
  <si>
    <t>Button name</t>
  </si>
  <si>
    <t>Set</t>
  </si>
  <si>
    <t>Scored?</t>
  </si>
  <si>
    <t>Your scoring pattern</t>
  </si>
  <si>
    <t>Soccer Penalty Game</t>
  </si>
  <si>
    <t>Messages</t>
  </si>
  <si>
    <t>Play again</t>
  </si>
  <si>
    <t>Use scrollbars to aim the ball
Click on Shoot to play</t>
  </si>
  <si>
    <t>Else</t>
  </si>
  <si>
    <t>To try again, simply click on the "Set" button</t>
  </si>
  <si>
    <t>Images used</t>
  </si>
  <si>
    <t>Scores</t>
  </si>
  <si>
    <t>Your success rate</t>
  </si>
  <si>
    <t>Hits</t>
  </si>
  <si>
    <t>Hit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</si>
</sst>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24"/>
      <color theme="0"/>
      <name val="Segoe UI Light"/>
      <family val="2"/>
    </font>
    <font>
      <sz val="16"/>
      <color theme="1"/>
      <name val="Segoe UI Light"/>
      <family val="2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1" xfId="0" applyBorder="1" applyAlignment="1"/>
    <xf numFmtId="0" fontId="0" fillId="0" borderId="6" xfId="0" applyBorder="1"/>
    <xf numFmtId="0" fontId="6" fillId="0" borderId="0" xfId="1"/>
    <xf numFmtId="0" fontId="8" fillId="0" borderId="0" xfId="1" applyFont="1"/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64444"/>
        </patternFill>
      </fill>
    </dxf>
  </dxfs>
  <tableStyles count="0" defaultTableStyle="TableStyleMedium2" defaultPivotStyle="PivotStyleLight16"/>
  <colors>
    <mruColors>
      <color rgb="FFF2F2F2"/>
      <color rgb="FFF6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Ball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Pt>
            <c:idx val="0"/>
            <c:marker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C31-428B-8C29-ECD88498D5BF}"/>
              </c:ext>
            </c:extLst>
          </c:dPt>
          <c:xVal>
            <c:numRef>
              <c:f>Calc!$R$3</c:f>
              <c:numCache>
                <c:formatCode>General</c:formatCode>
                <c:ptCount val="1"/>
                <c:pt idx="0">
                  <c:v>9.9999999999999978E-2</c:v>
                </c:pt>
              </c:numCache>
            </c:numRef>
          </c:xVal>
          <c:yVal>
            <c:numRef>
              <c:f>Calc!$S$3</c:f>
              <c:numCache>
                <c:formatCode>General</c:formatCode>
                <c:ptCount val="1"/>
                <c:pt idx="0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52-4217-907C-95CDBF9499FB}"/>
            </c:ext>
          </c:extLst>
        </c:ser>
        <c:ser>
          <c:idx val="1"/>
          <c:order val="1"/>
          <c:tx>
            <c:v>GK</c:v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Calc!$T$3</c:f>
              <c:numCache>
                <c:formatCode>General</c:formatCode>
                <c:ptCount val="1"/>
                <c:pt idx="0">
                  <c:v>-1.5</c:v>
                </c:pt>
              </c:numCache>
            </c:numRef>
          </c:xVal>
          <c:yVal>
            <c:numRef>
              <c:f>Calc!$U$3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52-4217-907C-95CDBF9499FB}"/>
            </c:ext>
          </c:extLst>
        </c:ser>
        <c:ser>
          <c:idx val="2"/>
          <c:order val="2"/>
          <c:tx>
            <c:v>GK with ball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A52-4217-907C-95CDBF9499FB}"/>
              </c:ext>
            </c:extLst>
          </c:dPt>
          <c:xVal>
            <c:numRef>
              <c:f>Calc!$W$3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Calc!$X$3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A52-4217-907C-95CDBF9499FB}"/>
            </c:ext>
          </c:extLst>
        </c:ser>
        <c:ser>
          <c:idx val="3"/>
          <c:order val="3"/>
          <c:tx>
            <c:strRef>
              <c:f>Calc!$Q$13</c:f>
              <c:strCache>
                <c:ptCount val="1"/>
                <c:pt idx="0">
                  <c:v>cross hair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solidFill>
                <a:schemeClr val="bg1">
                  <a:lumMod val="95000"/>
                </a:schemeClr>
              </a:solidFill>
              <a:ln w="28575">
                <a:solidFill>
                  <a:srgbClr val="C00000"/>
                </a:solidFill>
                <a:headEnd type="none"/>
              </a:ln>
              <a:effectLst/>
            </c:spPr>
          </c:marker>
          <c:xVal>
            <c:numRef>
              <c:f>Calc!$R$14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Calc!$S$14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A52-4217-907C-95CDBF94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169104"/>
        <c:axId val="150049551"/>
      </c:scatterChart>
      <c:valAx>
        <c:axId val="399169104"/>
        <c:scaling>
          <c:orientation val="minMax"/>
          <c:max val="5"/>
          <c:min val="-5"/>
        </c:scaling>
        <c:delete val="1"/>
        <c:axPos val="b"/>
        <c:numFmt formatCode="General" sourceLinked="1"/>
        <c:majorTickMark val="none"/>
        <c:minorTickMark val="none"/>
        <c:tickLblPos val="nextTo"/>
        <c:crossAx val="150049551"/>
        <c:crosses val="autoZero"/>
        <c:crossBetween val="midCat"/>
      </c:valAx>
      <c:valAx>
        <c:axId val="150049551"/>
        <c:scaling>
          <c:orientation val="minMax"/>
          <c:max val="8"/>
          <c:min val="-1"/>
        </c:scaling>
        <c:delete val="0"/>
        <c:axPos val="l"/>
        <c:numFmt formatCode=";;;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916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22" fmlaLink="Calc!S7" max="60" min="30" page="5" val="38"/>
</file>

<file path=xl/ctrlProps/ctrlProp2.xml><?xml version="1.0" encoding="utf-8"?>
<formControlPr xmlns="http://schemas.microsoft.com/office/spreadsheetml/2009/9/main" objectType="Scroll" dx="22" fmlaLink="Calc!R7" horiz="1" max="60" page="5" val="2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476251</xdr:colOff>
      <xdr:row>9</xdr:row>
      <xdr:rowOff>57151</xdr:rowOff>
    </xdr:from>
    <xdr:to>
      <xdr:col>7</xdr:col>
      <xdr:colOff>142875</xdr:colOff>
      <xdr:row>16</xdr:row>
      <xdr:rowOff>38101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95451" y="2286001"/>
          <a:ext cx="2714624" cy="1314450"/>
        </a:xfrm>
        <a:prstGeom prst="rect">
          <a:avLst/>
        </a:prstGeom>
        <a:pattFill prst="openDmnd">
          <a:fgClr>
            <a:schemeClr val="tx1">
              <a:lumMod val="50000"/>
              <a:lumOff val="50000"/>
            </a:schemeClr>
          </a:fgClr>
          <a:bgClr>
            <a:schemeClr val="accent6">
              <a:lumMod val="40000"/>
              <a:lumOff val="60000"/>
            </a:schemeClr>
          </a:bgClr>
        </a:pattFill>
        <a:ln w="3492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9</xdr:col>
      <xdr:colOff>1010064</xdr:colOff>
      <xdr:row>17</xdr:row>
      <xdr:rowOff>24847</xdr:rowOff>
    </xdr:to>
    <xdr:sp macro="[0]!Sheet1.animate" textlink="button.label">
      <xdr:nvSpPr>
        <xdr:cNvPr id="4" name="Rectangle: Rounded Corner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86400" y="3562350"/>
          <a:ext cx="1010064" cy="405847"/>
        </a:xfrm>
        <a:prstGeom prst="roundRect">
          <a:avLst/>
        </a:prstGeom>
        <a:ln w="28575"/>
        <a:effectLst>
          <a:innerShdw blurRad="114300">
            <a:prstClr val="black"/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F2A91B3-E479-4156-8BDB-3819B13A3089}" type="TxLink">
            <a:rPr lang="en-US" sz="1100" b="0" i="0" u="none" strike="noStrike">
              <a:solidFill>
                <a:schemeClr val="bg1">
                  <a:lumMod val="95000"/>
                </a:schemeClr>
              </a:solidFill>
              <a:latin typeface="Calibri"/>
              <a:cs typeface="Calibri"/>
            </a:rPr>
            <a:pPr algn="ctr"/>
            <a:t>Set</a:t>
          </a:fld>
          <a:endParaRPr lang="en-US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47625</xdr:rowOff>
        </xdr:from>
        <xdr:to>
          <xdr:col>2</xdr:col>
          <xdr:colOff>276225</xdr:colOff>
          <xdr:row>16</xdr:row>
          <xdr:rowOff>85725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7</xdr:row>
          <xdr:rowOff>38100</xdr:rowOff>
        </xdr:from>
        <xdr:to>
          <xdr:col>7</xdr:col>
          <xdr:colOff>171450</xdr:colOff>
          <xdr:row>8</xdr:row>
          <xdr:rowOff>85725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0</xdr:colOff>
      <xdr:row>22</xdr:row>
      <xdr:rowOff>0</xdr:rowOff>
    </xdr:from>
    <xdr:to>
      <xdr:col>9</xdr:col>
      <xdr:colOff>824948</xdr:colOff>
      <xdr:row>23</xdr:row>
      <xdr:rowOff>66675</xdr:rowOff>
    </xdr:to>
    <xdr:sp macro="[0]!Sheet1.resetGame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86400" y="4895850"/>
          <a:ext cx="824948" cy="25717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/>
            <a:t>Reset Scores</a:t>
          </a:r>
        </a:p>
      </xdr:txBody>
    </xdr:sp>
    <xdr:clientData/>
  </xdr:twoCellAnchor>
  <xdr:twoCellAnchor>
    <xdr:from>
      <xdr:col>9</xdr:col>
      <xdr:colOff>25066</xdr:colOff>
      <xdr:row>3</xdr:row>
      <xdr:rowOff>30080</xdr:rowOff>
    </xdr:from>
    <xdr:to>
      <xdr:col>9</xdr:col>
      <xdr:colOff>1218198</xdr:colOff>
      <xdr:row>3</xdr:row>
      <xdr:rowOff>265698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529513" y="1012659"/>
          <a:ext cx="1193132" cy="235618"/>
        </a:xfrm>
        <a:prstGeom prst="rect">
          <a:avLst/>
        </a:prstGeom>
        <a:noFill/>
        <a:ln w="38100">
          <a:solidFill>
            <a:schemeClr val="bg1"/>
          </a:solidFill>
        </a:ln>
        <a:effectLst>
          <a:outerShdw blurRad="38100" sx="101000" sy="101000" algn="ctr" rotWithShape="0">
            <a:schemeClr val="tx1">
              <a:lumMod val="50000"/>
              <a:lumOff val="5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5</xdr:col>
      <xdr:colOff>304800</xdr:colOff>
      <xdr:row>32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53340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28</xdr:row>
      <xdr:rowOff>38100</xdr:rowOff>
    </xdr:from>
    <xdr:to>
      <xdr:col>2</xdr:col>
      <xdr:colOff>0</xdr:colOff>
      <xdr:row>33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5372100"/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28</xdr:row>
      <xdr:rowOff>38100</xdr:rowOff>
    </xdr:from>
    <xdr:to>
      <xdr:col>4</xdr:col>
      <xdr:colOff>0</xdr:colOff>
      <xdr:row>33</xdr:row>
      <xdr:rowOff>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695450" y="5372100"/>
          <a:ext cx="914400" cy="914400"/>
          <a:chOff x="3048000" y="6286500"/>
          <a:chExt cx="914400" cy="914400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48000" y="6286500"/>
            <a:ext cx="914400" cy="914400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3300" y="6629400"/>
            <a:ext cx="161925" cy="16192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552450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L18"/>
  <sheetViews>
    <sheetView showGridLines="0" tabSelected="1" zoomScaleNormal="100" workbookViewId="0">
      <selection activeCell="L12" sqref="L12"/>
    </sheetView>
  </sheetViews>
  <sheetFormatPr baseColWidth="10" defaultColWidth="9.140625" defaultRowHeight="15" x14ac:dyDescent="0.25"/>
  <cols>
    <col min="10" max="10" width="18.5703125" customWidth="1"/>
    <col min="12" max="12" width="36.42578125" customWidth="1"/>
  </cols>
  <sheetData>
    <row r="1" spans="2:12" s="9" customFormat="1" ht="47.25" customHeight="1" x14ac:dyDescent="0.25">
      <c r="B1" s="10" t="s">
        <v>33</v>
      </c>
    </row>
    <row r="3" spans="2:12" x14ac:dyDescent="0.25">
      <c r="B3" s="18" t="s">
        <v>32</v>
      </c>
      <c r="C3" s="19"/>
      <c r="D3" s="19"/>
      <c r="E3" s="19"/>
      <c r="F3" s="19"/>
      <c r="G3" s="19"/>
      <c r="H3" s="19"/>
      <c r="I3" s="20"/>
      <c r="J3" s="16" t="s">
        <v>41</v>
      </c>
      <c r="L3" s="23"/>
    </row>
    <row r="4" spans="2:12" ht="23.25" customHeight="1" x14ac:dyDescent="0.25">
      <c r="B4" s="17"/>
      <c r="C4" s="17"/>
      <c r="D4" s="17"/>
      <c r="E4" s="17"/>
      <c r="F4" s="17"/>
      <c r="G4" s="17"/>
      <c r="H4" s="17"/>
      <c r="I4" s="17"/>
      <c r="J4" s="3">
        <f>Calc!E16</f>
        <v>1</v>
      </c>
      <c r="L4" s="23"/>
    </row>
    <row r="8" spans="2:12" ht="15" customHeight="1" x14ac:dyDescent="0.25">
      <c r="J8" s="21" t="str">
        <f>IF(animation.frame=102,IF(scored,"You scored","You missed"), "Play again")</f>
        <v>You scored</v>
      </c>
      <c r="K8" s="11"/>
      <c r="L8" s="14"/>
    </row>
    <row r="9" spans="2:12" x14ac:dyDescent="0.25">
      <c r="J9" s="21"/>
      <c r="K9" s="11"/>
      <c r="L9" s="14"/>
    </row>
    <row r="10" spans="2:12" x14ac:dyDescent="0.25">
      <c r="J10" s="21"/>
      <c r="K10" s="11"/>
      <c r="L10" s="14"/>
    </row>
    <row r="11" spans="2:12" x14ac:dyDescent="0.25">
      <c r="J11" s="22" t="str">
        <f>IF(J8="Play again",Calc!C24,Calc!C25)</f>
        <v>To try again, simply click on the "Set" button</v>
      </c>
      <c r="K11" s="11"/>
      <c r="L11" s="14"/>
    </row>
    <row r="12" spans="2:12" x14ac:dyDescent="0.25">
      <c r="J12" s="22"/>
      <c r="K12" s="11"/>
    </row>
    <row r="13" spans="2:12" x14ac:dyDescent="0.25">
      <c r="J13" s="22"/>
      <c r="K13" s="11"/>
      <c r="L13" s="15"/>
    </row>
    <row r="14" spans="2:12" x14ac:dyDescent="0.25">
      <c r="J14" s="22"/>
      <c r="K14" s="11"/>
    </row>
    <row r="15" spans="2:12" x14ac:dyDescent="0.25">
      <c r="J15" s="22"/>
      <c r="K15" s="11"/>
    </row>
    <row r="16" spans="2:12" x14ac:dyDescent="0.25">
      <c r="J16" s="22"/>
      <c r="K16" s="11"/>
    </row>
    <row r="17" spans="10:11" x14ac:dyDescent="0.25">
      <c r="J17" s="22"/>
      <c r="K17" s="11"/>
    </row>
    <row r="18" spans="10:11" x14ac:dyDescent="0.25">
      <c r="J18" s="11"/>
      <c r="K18" s="11"/>
    </row>
  </sheetData>
  <mergeCells count="5">
    <mergeCell ref="B4:I4"/>
    <mergeCell ref="B3:I3"/>
    <mergeCell ref="J8:J10"/>
    <mergeCell ref="J11:J17"/>
    <mergeCell ref="L3:L4"/>
  </mergeCells>
  <conditionalFormatting sqref="J8:J10">
    <cfRule type="expression" dxfId="1" priority="3">
      <formula>$J$8="You missed"</formula>
    </cfRule>
    <cfRule type="expression" dxfId="0" priority="4">
      <formula>$J$8="You scored"</formula>
    </cfRule>
  </conditionalFormatting>
  <conditionalFormatting sqref="J4">
    <cfRule type="dataBar" priority="1">
      <dataBar showValue="0"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{B1826ABA-8366-408E-A30D-41F8167E3777}</x14:id>
        </ext>
      </extLst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croll Bar 1">
              <controlPr defaultSize="0" autoPict="0">
                <anchor moveWithCells="1">
                  <from>
                    <xdr:col>2</xdr:col>
                    <xdr:colOff>28575</xdr:colOff>
                    <xdr:row>9</xdr:row>
                    <xdr:rowOff>47625</xdr:rowOff>
                  </from>
                  <to>
                    <xdr:col>2</xdr:col>
                    <xdr:colOff>276225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Scroll Bar 2">
              <controlPr defaultSize="0" autoPict="0">
                <anchor moveWithCells="1">
                  <from>
                    <xdr:col>2</xdr:col>
                    <xdr:colOff>476250</xdr:colOff>
                    <xdr:row>7</xdr:row>
                    <xdr:rowOff>38100</xdr:rowOff>
                  </from>
                  <to>
                    <xdr:col>7</xdr:col>
                    <xdr:colOff>171450</xdr:colOff>
                    <xdr:row>8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826ABA-8366-408E-A30D-41F8167E37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00000000-0003-0000-0000-000000000000}">
          <x14:colorSeries theme="9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Calc!AB4:AB53</xm:f>
              <xm:sqref>B4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AB104"/>
  <sheetViews>
    <sheetView showGridLines="0" workbookViewId="0">
      <selection activeCell="E17" sqref="E17"/>
    </sheetView>
  </sheetViews>
  <sheetFormatPr baseColWidth="10" defaultColWidth="9.140625" defaultRowHeight="15" x14ac:dyDescent="0.25"/>
  <cols>
    <col min="2" max="2" width="11.7109375" customWidth="1"/>
  </cols>
  <sheetData>
    <row r="1" spans="2:28" x14ac:dyDescent="0.25">
      <c r="C1" t="s">
        <v>5</v>
      </c>
      <c r="E1" t="s">
        <v>4</v>
      </c>
      <c r="J1" t="s">
        <v>5</v>
      </c>
      <c r="L1" t="s">
        <v>4</v>
      </c>
      <c r="Q1" t="s">
        <v>15</v>
      </c>
      <c r="R1" t="s">
        <v>5</v>
      </c>
      <c r="T1" t="s">
        <v>4</v>
      </c>
      <c r="W1" t="s">
        <v>20</v>
      </c>
      <c r="AA1" t="s">
        <v>40</v>
      </c>
    </row>
    <row r="2" spans="2:28" x14ac:dyDescent="0.25">
      <c r="C2" s="1" t="s">
        <v>6</v>
      </c>
      <c r="D2" s="1" t="s">
        <v>7</v>
      </c>
      <c r="E2" s="1" t="s">
        <v>6</v>
      </c>
      <c r="F2" s="1" t="s">
        <v>7</v>
      </c>
      <c r="G2" s="1" t="s">
        <v>16</v>
      </c>
      <c r="I2" s="7" t="s">
        <v>12</v>
      </c>
      <c r="J2" s="8" t="s">
        <v>2</v>
      </c>
      <c r="K2" s="8" t="s">
        <v>3</v>
      </c>
      <c r="L2" s="8" t="s">
        <v>2</v>
      </c>
      <c r="M2" s="8" t="s">
        <v>3</v>
      </c>
      <c r="N2" s="8" t="s">
        <v>14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17</v>
      </c>
      <c r="W2" t="s">
        <v>2</v>
      </c>
      <c r="X2" t="s">
        <v>3</v>
      </c>
    </row>
    <row r="3" spans="2:28" x14ac:dyDescent="0.25">
      <c r="B3" s="2" t="s">
        <v>2</v>
      </c>
      <c r="C3" s="2">
        <v>0</v>
      </c>
      <c r="D3" s="2">
        <v>9.9999999999999978E-2</v>
      </c>
      <c r="E3" s="2">
        <v>0</v>
      </c>
      <c r="F3" s="2">
        <f ca="1">RANDBETWEEN(-28,28)/10</f>
        <v>-2.1</v>
      </c>
      <c r="G3" s="2">
        <v>-1.5</v>
      </c>
      <c r="I3" s="3">
        <v>0</v>
      </c>
      <c r="J3" s="3">
        <f>(1-$I3%)*$C$3 + $I3*$D$3%</f>
        <v>0</v>
      </c>
      <c r="K3" s="3">
        <f>(1-$I3%)*$C$4 + $I3*$D$4%</f>
        <v>0</v>
      </c>
      <c r="L3" s="3">
        <f>(1-$I3%)*$E$3 + $I3*$G$3%</f>
        <v>0</v>
      </c>
      <c r="M3" s="3">
        <f>(1-$I3%)*$E$4 + $I3*$G$4%</f>
        <v>3.8</v>
      </c>
      <c r="N3" s="3"/>
      <c r="Q3" s="2">
        <v>102</v>
      </c>
      <c r="R3" s="2">
        <f>INDEX(J$3:J$104,$Q3)</f>
        <v>9.9999999999999978E-2</v>
      </c>
      <c r="S3" s="2">
        <f>INDEX(K$3:K$104,$Q3)</f>
        <v>5.2</v>
      </c>
      <c r="T3" s="2">
        <f>INDEX(L$3:L$104,$Q3)</f>
        <v>-1.5</v>
      </c>
      <c r="U3" s="2">
        <f>INDEX(M$3:M$104,$Q3)</f>
        <v>4</v>
      </c>
      <c r="V3" s="2" t="b">
        <f>INDEX(N$3:N$104,$Q3)</f>
        <v>0</v>
      </c>
      <c r="W3" s="3" t="e">
        <f>IF(AND(animation.frame=102,$C$8),INDEX($L$3:$L$103,$C$9),NA())</f>
        <v>#N/A</v>
      </c>
      <c r="X3" s="3" t="e">
        <f>IF(AND(animation.frame=102,$C$8),4,NA())</f>
        <v>#N/A</v>
      </c>
      <c r="AA3" s="3" t="s">
        <v>23</v>
      </c>
      <c r="AB3" s="3" t="s">
        <v>21</v>
      </c>
    </row>
    <row r="4" spans="2:28" x14ac:dyDescent="0.25">
      <c r="B4" s="2" t="s">
        <v>3</v>
      </c>
      <c r="C4" s="2">
        <v>0</v>
      </c>
      <c r="D4" s="2">
        <v>5.2</v>
      </c>
      <c r="E4" s="2">
        <v>3.8</v>
      </c>
      <c r="F4" s="2">
        <f ca="1">RANDBETWEEN(30,48)/10</f>
        <v>4.3</v>
      </c>
      <c r="G4" s="2">
        <v>3.4</v>
      </c>
      <c r="I4" s="3">
        <v>1</v>
      </c>
      <c r="J4" s="3">
        <f>(1-$I4%)*$C$3 + $I4*$D$3%</f>
        <v>9.999999999999998E-4</v>
      </c>
      <c r="K4" s="3">
        <f>(1-$I4%)*$C$4 + $I4*$D$4%</f>
        <v>5.2000000000000005E-2</v>
      </c>
      <c r="L4" s="3">
        <f t="shared" ref="L4:L67" si="0">(1-$I4%)*$E$3 + $I4*$G$3%</f>
        <v>-1.4999999999999999E-2</v>
      </c>
      <c r="M4" s="3">
        <f t="shared" ref="M4:M67" si="1">(1-$I4%)*$E$4 + $I4*$G$4%</f>
        <v>3.7959999999999998</v>
      </c>
      <c r="N4" s="3" t="b">
        <f t="shared" ref="N4:N35" si="2">AND(MEDIAN(L4-$E$13,L4+$E$13,J4)=J4,MEDIAN(M4-$E$12,M4+$E$12,K4)=K4)</f>
        <v>0</v>
      </c>
      <c r="AA4">
        <v>1</v>
      </c>
      <c r="AB4">
        <v>1</v>
      </c>
    </row>
    <row r="5" spans="2:28" x14ac:dyDescent="0.25">
      <c r="I5" s="3">
        <v>2</v>
      </c>
      <c r="J5" s="3">
        <f t="shared" ref="J5:J67" si="3">(1-$I5%)*$C$3 + $I5*$D$3%</f>
        <v>1.9999999999999996E-3</v>
      </c>
      <c r="K5" s="3">
        <f t="shared" ref="K5:K67" si="4">(1-$I5%)*$C$4 + $I5*$D$4%</f>
        <v>0.10400000000000001</v>
      </c>
      <c r="L5" s="3">
        <f t="shared" si="0"/>
        <v>-0.03</v>
      </c>
      <c r="M5" s="3">
        <f t="shared" si="1"/>
        <v>3.7919999999999998</v>
      </c>
      <c r="N5" s="3" t="b">
        <f t="shared" si="2"/>
        <v>0</v>
      </c>
    </row>
    <row r="6" spans="2:28" x14ac:dyDescent="0.25">
      <c r="I6" s="3">
        <v>3</v>
      </c>
      <c r="J6" s="3">
        <f t="shared" si="3"/>
        <v>2.9999999999999992E-3</v>
      </c>
      <c r="K6" s="3">
        <f t="shared" si="4"/>
        <v>0.15600000000000003</v>
      </c>
      <c r="L6" s="3">
        <f t="shared" si="0"/>
        <v>-4.4999999999999998E-2</v>
      </c>
      <c r="M6" s="3">
        <f t="shared" si="1"/>
        <v>3.7879999999999998</v>
      </c>
      <c r="N6" s="3" t="b">
        <f t="shared" si="2"/>
        <v>0</v>
      </c>
      <c r="R6" s="2" t="s">
        <v>0</v>
      </c>
      <c r="S6" s="2" t="s">
        <v>1</v>
      </c>
    </row>
    <row r="7" spans="2:28" x14ac:dyDescent="0.25">
      <c r="B7" s="3" t="s">
        <v>13</v>
      </c>
      <c r="C7" s="3">
        <f>SQRT((C3-D3)^2+(C4-D4)^2)</f>
        <v>5.2009614495783376</v>
      </c>
      <c r="E7" s="3">
        <f t="shared" ref="E7" ca="1" si="5">SQRT((E3-F3)^2+(E4-F4)^2)</f>
        <v>2.1587033144922905</v>
      </c>
      <c r="I7" s="3">
        <v>4</v>
      </c>
      <c r="J7" s="3">
        <f t="shared" si="3"/>
        <v>3.9999999999999992E-3</v>
      </c>
      <c r="K7" s="3">
        <f t="shared" si="4"/>
        <v>0.20800000000000002</v>
      </c>
      <c r="L7" s="3">
        <f t="shared" si="0"/>
        <v>-0.06</v>
      </c>
      <c r="M7" s="3">
        <f t="shared" si="1"/>
        <v>3.7839999999999998</v>
      </c>
      <c r="N7" s="3" t="b">
        <f t="shared" si="2"/>
        <v>0</v>
      </c>
      <c r="Q7" t="s">
        <v>24</v>
      </c>
      <c r="R7" s="2">
        <v>26</v>
      </c>
      <c r="S7" s="2">
        <v>38</v>
      </c>
    </row>
    <row r="8" spans="2:28" x14ac:dyDescent="0.25">
      <c r="B8" s="3" t="s">
        <v>18</v>
      </c>
      <c r="C8" s="2" t="b">
        <f>COUNTIFS($N$3:$N$103,TRUE)&gt;0</f>
        <v>0</v>
      </c>
      <c r="I8" s="3">
        <v>5</v>
      </c>
      <c r="J8" s="3">
        <f t="shared" si="3"/>
        <v>4.9999999999999992E-3</v>
      </c>
      <c r="K8" s="3">
        <f t="shared" si="4"/>
        <v>0.26</v>
      </c>
      <c r="L8" s="3">
        <f t="shared" si="0"/>
        <v>-7.4999999999999997E-2</v>
      </c>
      <c r="M8" s="3">
        <f t="shared" si="1"/>
        <v>3.78</v>
      </c>
      <c r="N8" s="3" t="b">
        <f t="shared" si="2"/>
        <v>0</v>
      </c>
      <c r="Q8" t="s">
        <v>25</v>
      </c>
      <c r="R8" s="2">
        <f>(R7-30)/10</f>
        <v>-0.4</v>
      </c>
      <c r="S8" s="2">
        <f>(90-S7)/10</f>
        <v>5.2</v>
      </c>
    </row>
    <row r="9" spans="2:28" x14ac:dyDescent="0.25">
      <c r="B9" s="3" t="s">
        <v>19</v>
      </c>
      <c r="C9" s="2">
        <f>IFERROR(MATCH(TRUE,$N$3:$N$103,0),101)</f>
        <v>101</v>
      </c>
      <c r="I9" s="3">
        <v>6</v>
      </c>
      <c r="J9" s="3">
        <f t="shared" si="3"/>
        <v>5.9999999999999984E-3</v>
      </c>
      <c r="K9" s="3">
        <f t="shared" si="4"/>
        <v>0.31200000000000006</v>
      </c>
      <c r="L9" s="3">
        <f t="shared" si="0"/>
        <v>-0.09</v>
      </c>
      <c r="M9" s="3">
        <f t="shared" si="1"/>
        <v>3.7759999999999998</v>
      </c>
      <c r="N9" s="3" t="b">
        <f t="shared" si="2"/>
        <v>0</v>
      </c>
      <c r="Q9" t="s">
        <v>26</v>
      </c>
      <c r="R9" s="2">
        <f ca="1">RANDBETWEEN(-8,8)/10</f>
        <v>0.5</v>
      </c>
      <c r="S9" s="2">
        <f ca="1">RANDBETWEEN(-5,5)/10</f>
        <v>-0.5</v>
      </c>
    </row>
    <row r="10" spans="2:28" x14ac:dyDescent="0.25">
      <c r="I10" s="3">
        <v>7</v>
      </c>
      <c r="J10" s="3">
        <f t="shared" si="3"/>
        <v>6.9999999999999984E-3</v>
      </c>
      <c r="K10" s="3">
        <f t="shared" si="4"/>
        <v>0.36400000000000005</v>
      </c>
      <c r="L10" s="3">
        <f t="shared" si="0"/>
        <v>-0.105</v>
      </c>
      <c r="M10" s="3">
        <f t="shared" si="1"/>
        <v>3.7719999999999998</v>
      </c>
      <c r="N10" s="3" t="b">
        <f t="shared" si="2"/>
        <v>0</v>
      </c>
      <c r="Q10" t="s">
        <v>27</v>
      </c>
      <c r="R10" s="2">
        <f ca="1">R8+R9</f>
        <v>9.9999999999999978E-2</v>
      </c>
      <c r="S10" s="2">
        <f ca="1">S8+S9</f>
        <v>4.7</v>
      </c>
    </row>
    <row r="11" spans="2:28" x14ac:dyDescent="0.25">
      <c r="C11" s="6" t="s">
        <v>10</v>
      </c>
      <c r="D11" s="6" t="s">
        <v>11</v>
      </c>
      <c r="I11" s="3">
        <v>8</v>
      </c>
      <c r="J11" s="3">
        <f t="shared" si="3"/>
        <v>7.9999999999999984E-3</v>
      </c>
      <c r="K11" s="3">
        <f t="shared" si="4"/>
        <v>0.41600000000000004</v>
      </c>
      <c r="L11" s="3">
        <f t="shared" si="0"/>
        <v>-0.12</v>
      </c>
      <c r="M11" s="3">
        <f t="shared" si="1"/>
        <v>3.7679999999999998</v>
      </c>
      <c r="N11" s="3" t="b">
        <f t="shared" si="2"/>
        <v>0</v>
      </c>
    </row>
    <row r="12" spans="2:28" x14ac:dyDescent="0.25">
      <c r="B12" s="3" t="s">
        <v>8</v>
      </c>
      <c r="C12" s="5">
        <v>0.17600000000000002</v>
      </c>
      <c r="D12" s="5">
        <v>1.4400000000000002</v>
      </c>
      <c r="E12" s="3">
        <f>D12/2</f>
        <v>0.72000000000000008</v>
      </c>
      <c r="I12" s="3">
        <v>9</v>
      </c>
      <c r="J12" s="3">
        <f t="shared" si="3"/>
        <v>8.9999999999999976E-3</v>
      </c>
      <c r="K12" s="3">
        <f t="shared" si="4"/>
        <v>0.46800000000000003</v>
      </c>
      <c r="L12" s="3">
        <f t="shared" si="0"/>
        <v>-0.13500000000000001</v>
      </c>
      <c r="M12" s="3">
        <f t="shared" si="1"/>
        <v>3.7639999999999998</v>
      </c>
      <c r="N12" s="3" t="b">
        <f t="shared" si="2"/>
        <v>0</v>
      </c>
    </row>
    <row r="13" spans="2:28" x14ac:dyDescent="0.25">
      <c r="B13" s="3" t="s">
        <v>9</v>
      </c>
      <c r="C13" s="5">
        <v>0.17600000000000002</v>
      </c>
      <c r="D13" s="5">
        <v>0.48</v>
      </c>
      <c r="E13" s="3">
        <f>D13/2</f>
        <v>0.24</v>
      </c>
      <c r="I13" s="3">
        <v>10</v>
      </c>
      <c r="J13" s="3">
        <f t="shared" si="3"/>
        <v>9.9999999999999985E-3</v>
      </c>
      <c r="K13" s="3">
        <f t="shared" si="4"/>
        <v>0.52</v>
      </c>
      <c r="L13" s="3">
        <f t="shared" si="0"/>
        <v>-0.15</v>
      </c>
      <c r="M13" s="3">
        <f t="shared" si="1"/>
        <v>3.76</v>
      </c>
      <c r="N13" s="3" t="b">
        <f t="shared" si="2"/>
        <v>0</v>
      </c>
      <c r="Q13" t="s">
        <v>28</v>
      </c>
      <c r="R13" s="2" t="s">
        <v>2</v>
      </c>
      <c r="S13" s="2" t="s">
        <v>3</v>
      </c>
    </row>
    <row r="14" spans="2:28" x14ac:dyDescent="0.25">
      <c r="I14" s="3">
        <v>11</v>
      </c>
      <c r="J14" s="3">
        <f t="shared" si="3"/>
        <v>1.0999999999999998E-2</v>
      </c>
      <c r="K14" s="3">
        <f t="shared" si="4"/>
        <v>0.57200000000000006</v>
      </c>
      <c r="L14" s="3">
        <f t="shared" si="0"/>
        <v>-0.16499999999999998</v>
      </c>
      <c r="M14" s="3">
        <f t="shared" si="1"/>
        <v>3.7559999999999998</v>
      </c>
      <c r="N14" s="3" t="b">
        <f t="shared" si="2"/>
        <v>0</v>
      </c>
      <c r="R14" s="2" t="e">
        <f>IF(animation.frame=0,R8,NA())</f>
        <v>#N/A</v>
      </c>
      <c r="S14" s="2" t="e">
        <f>IF(animation.frame=0,S8,NA())</f>
        <v>#N/A</v>
      </c>
    </row>
    <row r="15" spans="2:28" x14ac:dyDescent="0.25">
      <c r="B15" s="13" t="s">
        <v>22</v>
      </c>
      <c r="C15" s="13">
        <v>1</v>
      </c>
      <c r="I15" s="3">
        <v>12</v>
      </c>
      <c r="J15" s="3">
        <f t="shared" si="3"/>
        <v>1.1999999999999997E-2</v>
      </c>
      <c r="K15" s="3">
        <f t="shared" si="4"/>
        <v>0.62400000000000011</v>
      </c>
      <c r="L15" s="3">
        <f t="shared" si="0"/>
        <v>-0.18</v>
      </c>
      <c r="M15" s="3">
        <f t="shared" si="1"/>
        <v>3.7519999999999998</v>
      </c>
      <c r="N15" s="3" t="b">
        <f t="shared" si="2"/>
        <v>0</v>
      </c>
    </row>
    <row r="16" spans="2:28" x14ac:dyDescent="0.25">
      <c r="B16" s="3" t="s">
        <v>42</v>
      </c>
      <c r="C16" s="3">
        <f>COUNTIFS(AB4:AB53,1)</f>
        <v>1</v>
      </c>
      <c r="D16" s="3" t="s">
        <v>43</v>
      </c>
      <c r="E16" s="3">
        <f>IFERROR(C16/tries.total,"")</f>
        <v>1</v>
      </c>
      <c r="I16" s="3">
        <v>13</v>
      </c>
      <c r="J16" s="3">
        <f t="shared" si="3"/>
        <v>1.2999999999999998E-2</v>
      </c>
      <c r="K16" s="3">
        <f t="shared" si="4"/>
        <v>0.67600000000000005</v>
      </c>
      <c r="L16" s="3">
        <f t="shared" si="0"/>
        <v>-0.19500000000000001</v>
      </c>
      <c r="M16" s="3">
        <f t="shared" si="1"/>
        <v>3.7480000000000002</v>
      </c>
      <c r="N16" s="3" t="b">
        <f t="shared" si="2"/>
        <v>0</v>
      </c>
    </row>
    <row r="17" spans="2:14" x14ac:dyDescent="0.25">
      <c r="I17" s="3">
        <v>14</v>
      </c>
      <c r="J17" s="3">
        <f t="shared" si="3"/>
        <v>1.3999999999999997E-2</v>
      </c>
      <c r="K17" s="3">
        <f t="shared" si="4"/>
        <v>0.72800000000000009</v>
      </c>
      <c r="L17" s="3">
        <f t="shared" si="0"/>
        <v>-0.21</v>
      </c>
      <c r="M17" s="3">
        <f t="shared" si="1"/>
        <v>3.7439999999999998</v>
      </c>
      <c r="N17" s="3" t="b">
        <f t="shared" si="2"/>
        <v>0</v>
      </c>
    </row>
    <row r="18" spans="2:14" x14ac:dyDescent="0.25">
      <c r="B18" s="3" t="s">
        <v>29</v>
      </c>
      <c r="C18" s="3" t="s">
        <v>30</v>
      </c>
      <c r="I18" s="3">
        <v>15</v>
      </c>
      <c r="J18" s="3">
        <f t="shared" si="3"/>
        <v>1.4999999999999998E-2</v>
      </c>
      <c r="K18" s="3">
        <f t="shared" si="4"/>
        <v>0.78</v>
      </c>
      <c r="L18" s="3">
        <f t="shared" si="0"/>
        <v>-0.22499999999999998</v>
      </c>
      <c r="M18" s="3">
        <f t="shared" si="1"/>
        <v>3.74</v>
      </c>
      <c r="N18" s="3" t="b">
        <f t="shared" si="2"/>
        <v>0</v>
      </c>
    </row>
    <row r="19" spans="2:14" x14ac:dyDescent="0.25">
      <c r="I19" s="3">
        <v>16</v>
      </c>
      <c r="J19" s="3">
        <f t="shared" si="3"/>
        <v>1.5999999999999997E-2</v>
      </c>
      <c r="K19" s="3">
        <f t="shared" si="4"/>
        <v>0.83200000000000007</v>
      </c>
      <c r="L19" s="3">
        <f t="shared" si="0"/>
        <v>-0.24</v>
      </c>
      <c r="M19" s="3">
        <f t="shared" si="1"/>
        <v>3.7359999999999998</v>
      </c>
      <c r="N19" s="3" t="b">
        <f t="shared" si="2"/>
        <v>0</v>
      </c>
    </row>
    <row r="20" spans="2:14" x14ac:dyDescent="0.25">
      <c r="B20" s="3" t="s">
        <v>31</v>
      </c>
      <c r="C20" s="3" t="b">
        <f>IFERROR(AND(MEDIAN(-3,3,J104)=J104,MEDIAN(3,6,K104)=K104),FALSE)</f>
        <v>1</v>
      </c>
      <c r="I20" s="3">
        <v>17</v>
      </c>
      <c r="J20" s="3">
        <f t="shared" si="3"/>
        <v>1.6999999999999998E-2</v>
      </c>
      <c r="K20" s="3">
        <f t="shared" si="4"/>
        <v>0.88400000000000012</v>
      </c>
      <c r="L20" s="3">
        <f t="shared" si="0"/>
        <v>-0.255</v>
      </c>
      <c r="M20" s="3">
        <f t="shared" si="1"/>
        <v>3.7320000000000002</v>
      </c>
      <c r="N20" s="3" t="b">
        <f t="shared" si="2"/>
        <v>0</v>
      </c>
    </row>
    <row r="21" spans="2:14" x14ac:dyDescent="0.25">
      <c r="I21" s="3">
        <v>18</v>
      </c>
      <c r="J21" s="3">
        <f t="shared" si="3"/>
        <v>1.7999999999999995E-2</v>
      </c>
      <c r="K21" s="3">
        <f t="shared" si="4"/>
        <v>0.93600000000000005</v>
      </c>
      <c r="L21" s="3">
        <f t="shared" si="0"/>
        <v>-0.27</v>
      </c>
      <c r="M21" s="3">
        <f t="shared" si="1"/>
        <v>3.7280000000000002</v>
      </c>
      <c r="N21" s="3" t="b">
        <f t="shared" si="2"/>
        <v>0</v>
      </c>
    </row>
    <row r="22" spans="2:14" x14ac:dyDescent="0.25">
      <c r="I22" s="3">
        <v>19</v>
      </c>
      <c r="J22" s="3">
        <f t="shared" si="3"/>
        <v>1.8999999999999996E-2</v>
      </c>
      <c r="K22" s="3">
        <f t="shared" si="4"/>
        <v>0.9880000000000001</v>
      </c>
      <c r="L22" s="3">
        <f t="shared" si="0"/>
        <v>-0.28499999999999998</v>
      </c>
      <c r="M22" s="3">
        <f t="shared" si="1"/>
        <v>3.7239999999999998</v>
      </c>
      <c r="N22" s="3" t="b">
        <f t="shared" si="2"/>
        <v>0</v>
      </c>
    </row>
    <row r="23" spans="2:14" x14ac:dyDescent="0.25">
      <c r="B23" t="s">
        <v>34</v>
      </c>
      <c r="I23" s="3">
        <v>20</v>
      </c>
      <c r="J23" s="3">
        <f t="shared" si="3"/>
        <v>1.9999999999999997E-2</v>
      </c>
      <c r="K23" s="3">
        <f t="shared" si="4"/>
        <v>1.04</v>
      </c>
      <c r="L23" s="3">
        <f t="shared" si="0"/>
        <v>-0.3</v>
      </c>
      <c r="M23" s="3">
        <f t="shared" si="1"/>
        <v>3.72</v>
      </c>
      <c r="N23" s="3" t="b">
        <f t="shared" si="2"/>
        <v>0</v>
      </c>
    </row>
    <row r="24" spans="2:14" x14ac:dyDescent="0.25">
      <c r="B24" s="3" t="s">
        <v>35</v>
      </c>
      <c r="C24" s="12" t="s">
        <v>36</v>
      </c>
      <c r="I24" s="3">
        <v>21</v>
      </c>
      <c r="J24" s="3">
        <f t="shared" si="3"/>
        <v>2.0999999999999994E-2</v>
      </c>
      <c r="K24" s="3">
        <f t="shared" si="4"/>
        <v>1.0920000000000001</v>
      </c>
      <c r="L24" s="3">
        <f t="shared" si="0"/>
        <v>-0.315</v>
      </c>
      <c r="M24" s="3">
        <f t="shared" si="1"/>
        <v>3.7159999999999997</v>
      </c>
      <c r="N24" s="3" t="b">
        <f t="shared" si="2"/>
        <v>0</v>
      </c>
    </row>
    <row r="25" spans="2:14" x14ac:dyDescent="0.25">
      <c r="B25" s="3" t="s">
        <v>37</v>
      </c>
      <c r="C25" s="3" t="s">
        <v>38</v>
      </c>
      <c r="I25" s="3">
        <v>22</v>
      </c>
      <c r="J25" s="3">
        <f t="shared" si="3"/>
        <v>2.1999999999999995E-2</v>
      </c>
      <c r="K25" s="3">
        <f t="shared" si="4"/>
        <v>1.1440000000000001</v>
      </c>
      <c r="L25" s="3">
        <f t="shared" si="0"/>
        <v>-0.32999999999999996</v>
      </c>
      <c r="M25" s="3">
        <f t="shared" si="1"/>
        <v>3.7119999999999997</v>
      </c>
      <c r="N25" s="3" t="b">
        <f t="shared" si="2"/>
        <v>0</v>
      </c>
    </row>
    <row r="26" spans="2:14" x14ac:dyDescent="0.25">
      <c r="I26" s="3">
        <v>23</v>
      </c>
      <c r="J26" s="3">
        <f t="shared" si="3"/>
        <v>2.2999999999999996E-2</v>
      </c>
      <c r="K26" s="3">
        <f t="shared" si="4"/>
        <v>1.1960000000000002</v>
      </c>
      <c r="L26" s="3">
        <f t="shared" si="0"/>
        <v>-0.34499999999999997</v>
      </c>
      <c r="M26" s="3">
        <f t="shared" si="1"/>
        <v>3.7079999999999997</v>
      </c>
      <c r="N26" s="3" t="b">
        <f t="shared" si="2"/>
        <v>0</v>
      </c>
    </row>
    <row r="27" spans="2:14" x14ac:dyDescent="0.25">
      <c r="I27" s="3">
        <v>24</v>
      </c>
      <c r="J27" s="3">
        <f t="shared" si="3"/>
        <v>2.3999999999999994E-2</v>
      </c>
      <c r="K27" s="3">
        <f t="shared" si="4"/>
        <v>1.2480000000000002</v>
      </c>
      <c r="L27" s="3">
        <f t="shared" si="0"/>
        <v>-0.36</v>
      </c>
      <c r="M27" s="3">
        <f t="shared" si="1"/>
        <v>3.7039999999999997</v>
      </c>
      <c r="N27" s="3" t="b">
        <f t="shared" si="2"/>
        <v>0</v>
      </c>
    </row>
    <row r="28" spans="2:14" x14ac:dyDescent="0.25">
      <c r="B28" s="3" t="s">
        <v>39</v>
      </c>
      <c r="I28" s="3">
        <v>25</v>
      </c>
      <c r="J28" s="3">
        <f t="shared" si="3"/>
        <v>2.4999999999999994E-2</v>
      </c>
      <c r="K28" s="3">
        <f t="shared" si="4"/>
        <v>1.3</v>
      </c>
      <c r="L28" s="3">
        <f t="shared" si="0"/>
        <v>-0.375</v>
      </c>
      <c r="M28" s="3">
        <f t="shared" si="1"/>
        <v>3.6999999999999997</v>
      </c>
      <c r="N28" s="3" t="b">
        <f t="shared" si="2"/>
        <v>0</v>
      </c>
    </row>
    <row r="29" spans="2:14" x14ac:dyDescent="0.25">
      <c r="I29" s="3">
        <v>26</v>
      </c>
      <c r="J29" s="3">
        <f t="shared" si="3"/>
        <v>2.5999999999999995E-2</v>
      </c>
      <c r="K29" s="3">
        <f t="shared" si="4"/>
        <v>1.3520000000000001</v>
      </c>
      <c r="L29" s="3">
        <f t="shared" si="0"/>
        <v>-0.39</v>
      </c>
      <c r="M29" s="3">
        <f t="shared" si="1"/>
        <v>3.6959999999999997</v>
      </c>
      <c r="N29" s="3" t="b">
        <f t="shared" si="2"/>
        <v>0</v>
      </c>
    </row>
    <row r="30" spans="2:14" x14ac:dyDescent="0.25">
      <c r="I30" s="3">
        <v>27</v>
      </c>
      <c r="J30" s="3">
        <f t="shared" si="3"/>
        <v>2.6999999999999996E-2</v>
      </c>
      <c r="K30" s="3">
        <f t="shared" si="4"/>
        <v>1.4040000000000001</v>
      </c>
      <c r="L30" s="3">
        <f t="shared" si="0"/>
        <v>-0.40499999999999997</v>
      </c>
      <c r="M30" s="3">
        <f t="shared" si="1"/>
        <v>3.6920000000000002</v>
      </c>
      <c r="N30" s="3" t="b">
        <f t="shared" si="2"/>
        <v>0</v>
      </c>
    </row>
    <row r="31" spans="2:14" x14ac:dyDescent="0.25">
      <c r="I31" s="3">
        <v>28</v>
      </c>
      <c r="J31" s="3">
        <f t="shared" si="3"/>
        <v>2.7999999999999994E-2</v>
      </c>
      <c r="K31" s="3">
        <f t="shared" si="4"/>
        <v>1.4560000000000002</v>
      </c>
      <c r="L31" s="3">
        <f t="shared" si="0"/>
        <v>-0.42</v>
      </c>
      <c r="M31" s="3">
        <f t="shared" si="1"/>
        <v>3.6879999999999997</v>
      </c>
      <c r="N31" s="3" t="b">
        <f t="shared" si="2"/>
        <v>0</v>
      </c>
    </row>
    <row r="32" spans="2:14" x14ac:dyDescent="0.25">
      <c r="I32" s="3">
        <v>29</v>
      </c>
      <c r="J32" s="3">
        <f t="shared" si="3"/>
        <v>2.8999999999999995E-2</v>
      </c>
      <c r="K32" s="3">
        <f t="shared" si="4"/>
        <v>1.5080000000000002</v>
      </c>
      <c r="L32" s="3">
        <f t="shared" si="0"/>
        <v>-0.435</v>
      </c>
      <c r="M32" s="3">
        <f t="shared" si="1"/>
        <v>3.6840000000000002</v>
      </c>
      <c r="N32" s="3" t="b">
        <f t="shared" si="2"/>
        <v>0</v>
      </c>
    </row>
    <row r="33" spans="9:14" x14ac:dyDescent="0.25">
      <c r="I33" s="3">
        <v>30</v>
      </c>
      <c r="J33" s="3">
        <f t="shared" si="3"/>
        <v>2.9999999999999995E-2</v>
      </c>
      <c r="K33" s="3">
        <f t="shared" si="4"/>
        <v>1.56</v>
      </c>
      <c r="L33" s="3">
        <f t="shared" si="0"/>
        <v>-0.44999999999999996</v>
      </c>
      <c r="M33" s="3">
        <f t="shared" si="1"/>
        <v>3.6799999999999997</v>
      </c>
      <c r="N33" s="3" t="b">
        <f t="shared" si="2"/>
        <v>0</v>
      </c>
    </row>
    <row r="34" spans="9:14" x14ac:dyDescent="0.25">
      <c r="I34" s="3">
        <v>31</v>
      </c>
      <c r="J34" s="3">
        <f t="shared" si="3"/>
        <v>3.0999999999999993E-2</v>
      </c>
      <c r="K34" s="3">
        <f t="shared" si="4"/>
        <v>1.6120000000000001</v>
      </c>
      <c r="L34" s="3">
        <f t="shared" si="0"/>
        <v>-0.46499999999999997</v>
      </c>
      <c r="M34" s="3">
        <f t="shared" si="1"/>
        <v>3.6760000000000002</v>
      </c>
      <c r="N34" s="3" t="b">
        <f t="shared" si="2"/>
        <v>0</v>
      </c>
    </row>
    <row r="35" spans="9:14" x14ac:dyDescent="0.25">
      <c r="I35" s="3">
        <v>32</v>
      </c>
      <c r="J35" s="3">
        <f t="shared" si="3"/>
        <v>3.1999999999999994E-2</v>
      </c>
      <c r="K35" s="3">
        <f t="shared" si="4"/>
        <v>1.6640000000000001</v>
      </c>
      <c r="L35" s="3">
        <f t="shared" si="0"/>
        <v>-0.48</v>
      </c>
      <c r="M35" s="3">
        <f t="shared" si="1"/>
        <v>3.6719999999999997</v>
      </c>
      <c r="N35" s="3" t="b">
        <f t="shared" si="2"/>
        <v>0</v>
      </c>
    </row>
    <row r="36" spans="9:14" x14ac:dyDescent="0.25">
      <c r="I36" s="3">
        <v>33</v>
      </c>
      <c r="J36" s="3">
        <f t="shared" si="3"/>
        <v>3.2999999999999995E-2</v>
      </c>
      <c r="K36" s="3">
        <f t="shared" si="4"/>
        <v>1.7160000000000002</v>
      </c>
      <c r="L36" s="3">
        <f t="shared" si="0"/>
        <v>-0.495</v>
      </c>
      <c r="M36" s="3">
        <f t="shared" si="1"/>
        <v>3.6680000000000001</v>
      </c>
      <c r="N36" s="3" t="b">
        <f t="shared" ref="N36:N67" si="6">AND(MEDIAN(L36-$E$13,L36+$E$13,J36)=J36,MEDIAN(M36-$E$12,M36+$E$12,K36)=K36)</f>
        <v>0</v>
      </c>
    </row>
    <row r="37" spans="9:14" x14ac:dyDescent="0.25">
      <c r="I37" s="3">
        <v>34</v>
      </c>
      <c r="J37" s="3">
        <f t="shared" si="3"/>
        <v>3.3999999999999996E-2</v>
      </c>
      <c r="K37" s="3">
        <f t="shared" si="4"/>
        <v>1.7680000000000002</v>
      </c>
      <c r="L37" s="3">
        <f t="shared" si="0"/>
        <v>-0.51</v>
      </c>
      <c r="M37" s="3">
        <f t="shared" si="1"/>
        <v>3.6639999999999997</v>
      </c>
      <c r="N37" s="3" t="b">
        <f t="shared" si="6"/>
        <v>0</v>
      </c>
    </row>
    <row r="38" spans="9:14" x14ac:dyDescent="0.25">
      <c r="I38" s="3">
        <v>35</v>
      </c>
      <c r="J38" s="3">
        <f t="shared" si="3"/>
        <v>3.4999999999999996E-2</v>
      </c>
      <c r="K38" s="3">
        <f t="shared" si="4"/>
        <v>1.82</v>
      </c>
      <c r="L38" s="3">
        <f t="shared" si="0"/>
        <v>-0.52500000000000002</v>
      </c>
      <c r="M38" s="3">
        <f t="shared" si="1"/>
        <v>3.66</v>
      </c>
      <c r="N38" s="3" t="b">
        <f t="shared" si="6"/>
        <v>0</v>
      </c>
    </row>
    <row r="39" spans="9:14" x14ac:dyDescent="0.25">
      <c r="I39" s="3">
        <v>36</v>
      </c>
      <c r="J39" s="3">
        <f t="shared" si="3"/>
        <v>3.599999999999999E-2</v>
      </c>
      <c r="K39" s="3">
        <f t="shared" si="4"/>
        <v>1.8720000000000001</v>
      </c>
      <c r="L39" s="3">
        <f t="shared" si="0"/>
        <v>-0.54</v>
      </c>
      <c r="M39" s="3">
        <f t="shared" si="1"/>
        <v>3.6560000000000001</v>
      </c>
      <c r="N39" s="3" t="b">
        <f t="shared" si="6"/>
        <v>0</v>
      </c>
    </row>
    <row r="40" spans="9:14" x14ac:dyDescent="0.25">
      <c r="I40" s="3">
        <v>37</v>
      </c>
      <c r="J40" s="3">
        <f t="shared" si="3"/>
        <v>3.6999999999999991E-2</v>
      </c>
      <c r="K40" s="3">
        <f t="shared" si="4"/>
        <v>1.9240000000000002</v>
      </c>
      <c r="L40" s="3">
        <f t="shared" si="0"/>
        <v>-0.55499999999999994</v>
      </c>
      <c r="M40" s="3">
        <f t="shared" si="1"/>
        <v>3.6519999999999997</v>
      </c>
      <c r="N40" s="3" t="b">
        <f t="shared" si="6"/>
        <v>0</v>
      </c>
    </row>
    <row r="41" spans="9:14" x14ac:dyDescent="0.25">
      <c r="I41" s="3">
        <v>38</v>
      </c>
      <c r="J41" s="3">
        <f t="shared" si="3"/>
        <v>3.7999999999999992E-2</v>
      </c>
      <c r="K41" s="3">
        <f t="shared" si="4"/>
        <v>1.9760000000000002</v>
      </c>
      <c r="L41" s="3">
        <f t="shared" si="0"/>
        <v>-0.56999999999999995</v>
      </c>
      <c r="M41" s="3">
        <f t="shared" si="1"/>
        <v>3.6479999999999997</v>
      </c>
      <c r="N41" s="3" t="b">
        <f t="shared" si="6"/>
        <v>0</v>
      </c>
    </row>
    <row r="42" spans="9:14" x14ac:dyDescent="0.25">
      <c r="I42" s="3">
        <v>39</v>
      </c>
      <c r="J42" s="3">
        <f t="shared" si="3"/>
        <v>3.8999999999999993E-2</v>
      </c>
      <c r="K42" s="3">
        <f t="shared" si="4"/>
        <v>2.028</v>
      </c>
      <c r="L42" s="3">
        <f t="shared" si="0"/>
        <v>-0.58499999999999996</v>
      </c>
      <c r="M42" s="3">
        <f t="shared" si="1"/>
        <v>3.6440000000000001</v>
      </c>
      <c r="N42" s="3" t="b">
        <f t="shared" si="6"/>
        <v>0</v>
      </c>
    </row>
    <row r="43" spans="9:14" x14ac:dyDescent="0.25">
      <c r="I43" s="3">
        <v>40</v>
      </c>
      <c r="J43" s="3">
        <f t="shared" si="3"/>
        <v>3.9999999999999994E-2</v>
      </c>
      <c r="K43" s="3">
        <f t="shared" si="4"/>
        <v>2.08</v>
      </c>
      <c r="L43" s="3">
        <f t="shared" si="0"/>
        <v>-0.6</v>
      </c>
      <c r="M43" s="3">
        <f t="shared" si="1"/>
        <v>3.6399999999999997</v>
      </c>
      <c r="N43" s="3" t="b">
        <f t="shared" si="6"/>
        <v>0</v>
      </c>
    </row>
    <row r="44" spans="9:14" x14ac:dyDescent="0.25">
      <c r="I44" s="3">
        <v>41</v>
      </c>
      <c r="J44" s="3">
        <f t="shared" si="3"/>
        <v>4.0999999999999995E-2</v>
      </c>
      <c r="K44" s="3">
        <f t="shared" si="4"/>
        <v>2.1320000000000001</v>
      </c>
      <c r="L44" s="3">
        <f t="shared" si="0"/>
        <v>-0.61499999999999999</v>
      </c>
      <c r="M44" s="3">
        <f t="shared" si="1"/>
        <v>3.6360000000000001</v>
      </c>
      <c r="N44" s="3" t="b">
        <f t="shared" si="6"/>
        <v>0</v>
      </c>
    </row>
    <row r="45" spans="9:14" x14ac:dyDescent="0.25">
      <c r="I45" s="3">
        <v>42</v>
      </c>
      <c r="J45" s="3">
        <f t="shared" si="3"/>
        <v>4.1999999999999989E-2</v>
      </c>
      <c r="K45" s="3">
        <f t="shared" si="4"/>
        <v>2.1840000000000002</v>
      </c>
      <c r="L45" s="3">
        <f t="shared" si="0"/>
        <v>-0.63</v>
      </c>
      <c r="M45" s="3">
        <f t="shared" si="1"/>
        <v>3.6320000000000006</v>
      </c>
      <c r="N45" s="3" t="b">
        <f t="shared" si="6"/>
        <v>0</v>
      </c>
    </row>
    <row r="46" spans="9:14" x14ac:dyDescent="0.25">
      <c r="I46" s="3">
        <v>43</v>
      </c>
      <c r="J46" s="3">
        <f t="shared" si="3"/>
        <v>4.299999999999999E-2</v>
      </c>
      <c r="K46" s="3">
        <f t="shared" si="4"/>
        <v>2.2360000000000002</v>
      </c>
      <c r="L46" s="3">
        <f t="shared" si="0"/>
        <v>-0.64500000000000002</v>
      </c>
      <c r="M46" s="3">
        <f t="shared" si="1"/>
        <v>3.6280000000000001</v>
      </c>
      <c r="N46" s="3" t="b">
        <f t="shared" si="6"/>
        <v>0</v>
      </c>
    </row>
    <row r="47" spans="9:14" x14ac:dyDescent="0.25">
      <c r="I47" s="3">
        <v>44</v>
      </c>
      <c r="J47" s="3">
        <f t="shared" si="3"/>
        <v>4.3999999999999991E-2</v>
      </c>
      <c r="K47" s="3">
        <f t="shared" si="4"/>
        <v>2.2880000000000003</v>
      </c>
      <c r="L47" s="3">
        <f t="shared" si="0"/>
        <v>-0.65999999999999992</v>
      </c>
      <c r="M47" s="3">
        <f t="shared" si="1"/>
        <v>3.6240000000000001</v>
      </c>
      <c r="N47" s="3" t="b">
        <f t="shared" si="6"/>
        <v>0</v>
      </c>
    </row>
    <row r="48" spans="9:14" x14ac:dyDescent="0.25">
      <c r="I48" s="3">
        <v>45</v>
      </c>
      <c r="J48" s="3">
        <f t="shared" si="3"/>
        <v>4.4999999999999991E-2</v>
      </c>
      <c r="K48" s="3">
        <f t="shared" si="4"/>
        <v>2.3400000000000003</v>
      </c>
      <c r="L48" s="3">
        <f t="shared" si="0"/>
        <v>-0.67499999999999993</v>
      </c>
      <c r="M48" s="3">
        <f t="shared" si="1"/>
        <v>3.62</v>
      </c>
      <c r="N48" s="3" t="b">
        <f t="shared" si="6"/>
        <v>0</v>
      </c>
    </row>
    <row r="49" spans="9:14" x14ac:dyDescent="0.25">
      <c r="I49" s="3">
        <v>46</v>
      </c>
      <c r="J49" s="3">
        <f t="shared" si="3"/>
        <v>4.5999999999999992E-2</v>
      </c>
      <c r="K49" s="3">
        <f t="shared" si="4"/>
        <v>2.3920000000000003</v>
      </c>
      <c r="L49" s="3">
        <f t="shared" si="0"/>
        <v>-0.69</v>
      </c>
      <c r="M49" s="3">
        <f t="shared" si="1"/>
        <v>3.6160000000000001</v>
      </c>
      <c r="N49" s="3" t="b">
        <f t="shared" si="6"/>
        <v>0</v>
      </c>
    </row>
    <row r="50" spans="9:14" x14ac:dyDescent="0.25">
      <c r="I50" s="3">
        <v>47</v>
      </c>
      <c r="J50" s="3">
        <f t="shared" si="3"/>
        <v>4.6999999999999993E-2</v>
      </c>
      <c r="K50" s="3">
        <f t="shared" si="4"/>
        <v>2.4440000000000004</v>
      </c>
      <c r="L50" s="3">
        <f t="shared" si="0"/>
        <v>-0.70499999999999996</v>
      </c>
      <c r="M50" s="3">
        <f t="shared" si="1"/>
        <v>3.6120000000000001</v>
      </c>
      <c r="N50" s="3" t="b">
        <f t="shared" si="6"/>
        <v>0</v>
      </c>
    </row>
    <row r="51" spans="9:14" x14ac:dyDescent="0.25">
      <c r="I51" s="3">
        <v>48</v>
      </c>
      <c r="J51" s="3">
        <f t="shared" si="3"/>
        <v>4.7999999999999987E-2</v>
      </c>
      <c r="K51" s="3">
        <f t="shared" si="4"/>
        <v>2.4960000000000004</v>
      </c>
      <c r="L51" s="3">
        <f t="shared" si="0"/>
        <v>-0.72</v>
      </c>
      <c r="M51" s="3">
        <f t="shared" si="1"/>
        <v>3.6080000000000001</v>
      </c>
      <c r="N51" s="3" t="b">
        <f t="shared" si="6"/>
        <v>0</v>
      </c>
    </row>
    <row r="52" spans="9:14" x14ac:dyDescent="0.25">
      <c r="I52" s="3">
        <v>49</v>
      </c>
      <c r="J52" s="3">
        <f t="shared" si="3"/>
        <v>4.8999999999999988E-2</v>
      </c>
      <c r="K52" s="3">
        <f t="shared" si="4"/>
        <v>2.548</v>
      </c>
      <c r="L52" s="3">
        <f t="shared" si="0"/>
        <v>-0.73499999999999999</v>
      </c>
      <c r="M52" s="3">
        <f t="shared" si="1"/>
        <v>3.6040000000000001</v>
      </c>
      <c r="N52" s="3" t="b">
        <f t="shared" si="6"/>
        <v>0</v>
      </c>
    </row>
    <row r="53" spans="9:14" x14ac:dyDescent="0.25">
      <c r="I53" s="3">
        <v>50</v>
      </c>
      <c r="J53" s="3">
        <f t="shared" si="3"/>
        <v>4.9999999999999989E-2</v>
      </c>
      <c r="K53" s="3">
        <f t="shared" si="4"/>
        <v>2.6</v>
      </c>
      <c r="L53" s="3">
        <f t="shared" si="0"/>
        <v>-0.75</v>
      </c>
      <c r="M53" s="3">
        <f t="shared" si="1"/>
        <v>3.6</v>
      </c>
      <c r="N53" s="3" t="b">
        <f t="shared" si="6"/>
        <v>0</v>
      </c>
    </row>
    <row r="54" spans="9:14" x14ac:dyDescent="0.25">
      <c r="I54" s="3">
        <v>51</v>
      </c>
      <c r="J54" s="3">
        <f t="shared" si="3"/>
        <v>5.099999999999999E-2</v>
      </c>
      <c r="K54" s="3">
        <f t="shared" si="4"/>
        <v>2.6520000000000001</v>
      </c>
      <c r="L54" s="3">
        <f t="shared" si="0"/>
        <v>-0.76500000000000001</v>
      </c>
      <c r="M54" s="3">
        <f t="shared" si="1"/>
        <v>3.5960000000000001</v>
      </c>
      <c r="N54" s="3" t="b">
        <f t="shared" si="6"/>
        <v>0</v>
      </c>
    </row>
    <row r="55" spans="9:14" x14ac:dyDescent="0.25">
      <c r="I55" s="3">
        <v>52</v>
      </c>
      <c r="J55" s="3">
        <f t="shared" si="3"/>
        <v>5.1999999999999991E-2</v>
      </c>
      <c r="K55" s="3">
        <f t="shared" si="4"/>
        <v>2.7040000000000002</v>
      </c>
      <c r="L55" s="3">
        <f t="shared" si="0"/>
        <v>-0.78</v>
      </c>
      <c r="M55" s="3">
        <f t="shared" si="1"/>
        <v>3.5920000000000001</v>
      </c>
      <c r="N55" s="3" t="b">
        <f t="shared" si="6"/>
        <v>0</v>
      </c>
    </row>
    <row r="56" spans="9:14" x14ac:dyDescent="0.25">
      <c r="I56" s="3">
        <v>53</v>
      </c>
      <c r="J56" s="3">
        <f t="shared" si="3"/>
        <v>5.2999999999999992E-2</v>
      </c>
      <c r="K56" s="3">
        <f t="shared" si="4"/>
        <v>2.7560000000000002</v>
      </c>
      <c r="L56" s="3">
        <f t="shared" si="0"/>
        <v>-0.79499999999999993</v>
      </c>
      <c r="M56" s="3">
        <f t="shared" si="1"/>
        <v>3.5880000000000001</v>
      </c>
      <c r="N56" s="3" t="b">
        <f t="shared" si="6"/>
        <v>0</v>
      </c>
    </row>
    <row r="57" spans="9:14" x14ac:dyDescent="0.25">
      <c r="I57" s="3">
        <v>54</v>
      </c>
      <c r="J57" s="3">
        <f t="shared" si="3"/>
        <v>5.3999999999999992E-2</v>
      </c>
      <c r="K57" s="3">
        <f t="shared" si="4"/>
        <v>2.8080000000000003</v>
      </c>
      <c r="L57" s="3">
        <f t="shared" si="0"/>
        <v>-0.80999999999999994</v>
      </c>
      <c r="M57" s="3">
        <f t="shared" si="1"/>
        <v>3.5839999999999996</v>
      </c>
      <c r="N57" s="3" t="b">
        <f t="shared" si="6"/>
        <v>0</v>
      </c>
    </row>
    <row r="58" spans="9:14" x14ac:dyDescent="0.25">
      <c r="I58" s="3">
        <v>55</v>
      </c>
      <c r="J58" s="3">
        <f t="shared" si="3"/>
        <v>5.4999999999999986E-2</v>
      </c>
      <c r="K58" s="3">
        <f t="shared" si="4"/>
        <v>2.8600000000000003</v>
      </c>
      <c r="L58" s="3">
        <f t="shared" si="0"/>
        <v>-0.82499999999999996</v>
      </c>
      <c r="M58" s="3">
        <f t="shared" si="1"/>
        <v>3.58</v>
      </c>
      <c r="N58" s="3" t="b">
        <f t="shared" si="6"/>
        <v>0</v>
      </c>
    </row>
    <row r="59" spans="9:14" x14ac:dyDescent="0.25">
      <c r="I59" s="3">
        <v>56</v>
      </c>
      <c r="J59" s="3">
        <f t="shared" si="3"/>
        <v>5.5999999999999987E-2</v>
      </c>
      <c r="K59" s="3">
        <f t="shared" si="4"/>
        <v>2.9120000000000004</v>
      </c>
      <c r="L59" s="3">
        <f t="shared" si="0"/>
        <v>-0.84</v>
      </c>
      <c r="M59" s="3">
        <f t="shared" si="1"/>
        <v>3.5759999999999996</v>
      </c>
      <c r="N59" s="3" t="b">
        <f t="shared" si="6"/>
        <v>0</v>
      </c>
    </row>
    <row r="60" spans="9:14" x14ac:dyDescent="0.25">
      <c r="I60" s="3">
        <v>57</v>
      </c>
      <c r="J60" s="3">
        <f t="shared" si="3"/>
        <v>5.6999999999999988E-2</v>
      </c>
      <c r="K60" s="3">
        <f t="shared" si="4"/>
        <v>2.9640000000000004</v>
      </c>
      <c r="L60" s="3">
        <f t="shared" si="0"/>
        <v>-0.85499999999999998</v>
      </c>
      <c r="M60" s="3">
        <f t="shared" si="1"/>
        <v>3.5720000000000001</v>
      </c>
      <c r="N60" s="3" t="b">
        <f t="shared" si="6"/>
        <v>0</v>
      </c>
    </row>
    <row r="61" spans="9:14" x14ac:dyDescent="0.25">
      <c r="I61" s="3">
        <v>58</v>
      </c>
      <c r="J61" s="3">
        <f t="shared" si="3"/>
        <v>5.7999999999999989E-2</v>
      </c>
      <c r="K61" s="3">
        <f t="shared" si="4"/>
        <v>3.0160000000000005</v>
      </c>
      <c r="L61" s="3">
        <f t="shared" si="0"/>
        <v>-0.87</v>
      </c>
      <c r="M61" s="3">
        <f t="shared" si="1"/>
        <v>3.5680000000000005</v>
      </c>
      <c r="N61" s="3" t="b">
        <f t="shared" si="6"/>
        <v>0</v>
      </c>
    </row>
    <row r="62" spans="9:14" x14ac:dyDescent="0.25">
      <c r="I62" s="3">
        <v>59</v>
      </c>
      <c r="J62" s="3">
        <f t="shared" si="3"/>
        <v>5.899999999999999E-2</v>
      </c>
      <c r="K62" s="3">
        <f t="shared" si="4"/>
        <v>3.0680000000000001</v>
      </c>
      <c r="L62" s="3">
        <f t="shared" si="0"/>
        <v>-0.88500000000000001</v>
      </c>
      <c r="M62" s="3">
        <f t="shared" si="1"/>
        <v>3.5640000000000001</v>
      </c>
      <c r="N62" s="3" t="b">
        <f t="shared" si="6"/>
        <v>0</v>
      </c>
    </row>
    <row r="63" spans="9:14" x14ac:dyDescent="0.25">
      <c r="I63" s="3">
        <v>60</v>
      </c>
      <c r="J63" s="3">
        <f t="shared" si="3"/>
        <v>5.9999999999999991E-2</v>
      </c>
      <c r="K63" s="3">
        <f t="shared" si="4"/>
        <v>3.12</v>
      </c>
      <c r="L63" s="3">
        <f t="shared" si="0"/>
        <v>-0.89999999999999991</v>
      </c>
      <c r="M63" s="3">
        <f t="shared" si="1"/>
        <v>3.56</v>
      </c>
      <c r="N63" s="3" t="b">
        <f t="shared" si="6"/>
        <v>0</v>
      </c>
    </row>
    <row r="64" spans="9:14" x14ac:dyDescent="0.25">
      <c r="I64" s="3">
        <v>61</v>
      </c>
      <c r="J64" s="3">
        <f t="shared" si="3"/>
        <v>6.0999999999999985E-2</v>
      </c>
      <c r="K64" s="3">
        <f t="shared" si="4"/>
        <v>3.1720000000000002</v>
      </c>
      <c r="L64" s="3">
        <f t="shared" si="0"/>
        <v>-0.91499999999999992</v>
      </c>
      <c r="M64" s="3">
        <f t="shared" si="1"/>
        <v>3.556</v>
      </c>
      <c r="N64" s="3" t="b">
        <f t="shared" si="6"/>
        <v>0</v>
      </c>
    </row>
    <row r="65" spans="9:14" x14ac:dyDescent="0.25">
      <c r="I65" s="3">
        <v>62</v>
      </c>
      <c r="J65" s="3">
        <f t="shared" si="3"/>
        <v>6.1999999999999986E-2</v>
      </c>
      <c r="K65" s="3">
        <f t="shared" si="4"/>
        <v>3.2240000000000002</v>
      </c>
      <c r="L65" s="3">
        <f t="shared" si="0"/>
        <v>-0.92999999999999994</v>
      </c>
      <c r="M65" s="3">
        <f t="shared" si="1"/>
        <v>3.552</v>
      </c>
      <c r="N65" s="3" t="b">
        <f t="shared" si="6"/>
        <v>0</v>
      </c>
    </row>
    <row r="66" spans="9:14" x14ac:dyDescent="0.25">
      <c r="I66" s="3">
        <v>63</v>
      </c>
      <c r="J66" s="3">
        <f t="shared" si="3"/>
        <v>6.2999999999999987E-2</v>
      </c>
      <c r="K66" s="3">
        <f t="shared" si="4"/>
        <v>3.2760000000000002</v>
      </c>
      <c r="L66" s="3">
        <f t="shared" si="0"/>
        <v>-0.94499999999999995</v>
      </c>
      <c r="M66" s="3">
        <f t="shared" si="1"/>
        <v>3.548</v>
      </c>
      <c r="N66" s="3" t="b">
        <f t="shared" si="6"/>
        <v>0</v>
      </c>
    </row>
    <row r="67" spans="9:14" x14ac:dyDescent="0.25">
      <c r="I67" s="3">
        <v>64</v>
      </c>
      <c r="J67" s="3">
        <f t="shared" si="3"/>
        <v>6.3999999999999987E-2</v>
      </c>
      <c r="K67" s="3">
        <f t="shared" si="4"/>
        <v>3.3280000000000003</v>
      </c>
      <c r="L67" s="3">
        <f t="shared" si="0"/>
        <v>-0.96</v>
      </c>
      <c r="M67" s="3">
        <f t="shared" si="1"/>
        <v>3.544</v>
      </c>
      <c r="N67" s="3" t="b">
        <f t="shared" si="6"/>
        <v>0</v>
      </c>
    </row>
    <row r="68" spans="9:14" x14ac:dyDescent="0.25">
      <c r="I68" s="3">
        <v>65</v>
      </c>
      <c r="J68" s="3">
        <f>(1-$I68%)*$C$3 + $I68*$D$3%</f>
        <v>6.4999999999999988E-2</v>
      </c>
      <c r="K68" s="3">
        <f>(1-$I68%)*$C$4 + $I68*$D$4%</f>
        <v>3.3800000000000003</v>
      </c>
      <c r="L68" s="3">
        <f t="shared" ref="L68:L103" si="7">(1-$I68%)*$E$3 + $I68*$G$3%</f>
        <v>-0.97499999999999998</v>
      </c>
      <c r="M68" s="3">
        <f t="shared" ref="M68:M103" si="8">(1-$I68%)*$E$4 + $I68*$G$4%</f>
        <v>3.54</v>
      </c>
      <c r="N68" s="3" t="b">
        <f t="shared" ref="N68:N99" si="9">AND(MEDIAN(L68-$E$13,L68+$E$13,J68)=J68,MEDIAN(M68-$E$12,M68+$E$12,K68)=K68)</f>
        <v>0</v>
      </c>
    </row>
    <row r="69" spans="9:14" x14ac:dyDescent="0.25">
      <c r="I69" s="3">
        <v>66</v>
      </c>
      <c r="J69" s="3">
        <f>(1-$I69%)*$C$3 + $I69*$D$3%</f>
        <v>6.5999999999999989E-2</v>
      </c>
      <c r="K69" s="3">
        <f>(1-$I69%)*$C$4 + $I69*$D$4%</f>
        <v>3.4320000000000004</v>
      </c>
      <c r="L69" s="3">
        <f t="shared" si="7"/>
        <v>-0.99</v>
      </c>
      <c r="M69" s="3">
        <f t="shared" si="8"/>
        <v>3.536</v>
      </c>
      <c r="N69" s="3" t="b">
        <f t="shared" si="9"/>
        <v>0</v>
      </c>
    </row>
    <row r="70" spans="9:14" x14ac:dyDescent="0.25">
      <c r="I70" s="3">
        <v>67</v>
      </c>
      <c r="J70" s="3">
        <f t="shared" ref="J70:J103" si="10">(1-$I70%)*$C$3 + $I70*$D$3%</f>
        <v>6.699999999999999E-2</v>
      </c>
      <c r="K70" s="3">
        <f t="shared" ref="K70:K103" si="11">(1-$I70%)*$C$4 + $I70*$D$4%</f>
        <v>3.4840000000000004</v>
      </c>
      <c r="L70" s="3">
        <f t="shared" si="7"/>
        <v>-1.0049999999999999</v>
      </c>
      <c r="M70" s="3">
        <f t="shared" si="8"/>
        <v>3.532</v>
      </c>
      <c r="N70" s="3" t="b">
        <f t="shared" si="9"/>
        <v>0</v>
      </c>
    </row>
    <row r="71" spans="9:14" x14ac:dyDescent="0.25">
      <c r="I71" s="3">
        <v>68</v>
      </c>
      <c r="J71" s="3">
        <f t="shared" si="10"/>
        <v>6.7999999999999991E-2</v>
      </c>
      <c r="K71" s="3">
        <f t="shared" si="11"/>
        <v>3.5360000000000005</v>
      </c>
      <c r="L71" s="3">
        <f t="shared" si="7"/>
        <v>-1.02</v>
      </c>
      <c r="M71" s="3">
        <f t="shared" si="8"/>
        <v>3.528</v>
      </c>
      <c r="N71" s="3" t="b">
        <f t="shared" si="9"/>
        <v>0</v>
      </c>
    </row>
    <row r="72" spans="9:14" x14ac:dyDescent="0.25">
      <c r="I72" s="3">
        <v>69</v>
      </c>
      <c r="J72" s="3">
        <f t="shared" si="10"/>
        <v>6.8999999999999992E-2</v>
      </c>
      <c r="K72" s="3">
        <f t="shared" si="11"/>
        <v>3.5880000000000005</v>
      </c>
      <c r="L72" s="3">
        <f t="shared" si="7"/>
        <v>-1.0349999999999999</v>
      </c>
      <c r="M72" s="3">
        <f t="shared" si="8"/>
        <v>3.524</v>
      </c>
      <c r="N72" s="3" t="b">
        <f t="shared" si="9"/>
        <v>0</v>
      </c>
    </row>
    <row r="73" spans="9:14" x14ac:dyDescent="0.25">
      <c r="I73" s="3">
        <v>70</v>
      </c>
      <c r="J73" s="3">
        <f t="shared" si="10"/>
        <v>6.9999999999999993E-2</v>
      </c>
      <c r="K73" s="3">
        <f t="shared" si="11"/>
        <v>3.64</v>
      </c>
      <c r="L73" s="3">
        <f t="shared" si="7"/>
        <v>-1.05</v>
      </c>
      <c r="M73" s="3">
        <f t="shared" si="8"/>
        <v>3.5200000000000005</v>
      </c>
      <c r="N73" s="3" t="b">
        <f t="shared" si="9"/>
        <v>0</v>
      </c>
    </row>
    <row r="74" spans="9:14" x14ac:dyDescent="0.25">
      <c r="I74" s="3">
        <v>71</v>
      </c>
      <c r="J74" s="3">
        <f t="shared" si="10"/>
        <v>7.099999999999998E-2</v>
      </c>
      <c r="K74" s="3">
        <f t="shared" si="11"/>
        <v>3.6920000000000002</v>
      </c>
      <c r="L74" s="3">
        <f t="shared" si="7"/>
        <v>-1.0649999999999999</v>
      </c>
      <c r="M74" s="3">
        <f t="shared" si="8"/>
        <v>3.516</v>
      </c>
      <c r="N74" s="3" t="b">
        <f t="shared" si="9"/>
        <v>0</v>
      </c>
    </row>
    <row r="75" spans="9:14" x14ac:dyDescent="0.25">
      <c r="I75" s="3">
        <v>72</v>
      </c>
      <c r="J75" s="3">
        <f t="shared" si="10"/>
        <v>7.1999999999999981E-2</v>
      </c>
      <c r="K75" s="3">
        <f t="shared" si="11"/>
        <v>3.7440000000000002</v>
      </c>
      <c r="L75" s="3">
        <f t="shared" si="7"/>
        <v>-1.08</v>
      </c>
      <c r="M75" s="3">
        <f t="shared" si="8"/>
        <v>3.5120000000000005</v>
      </c>
      <c r="N75" s="3" t="b">
        <f t="shared" si="9"/>
        <v>0</v>
      </c>
    </row>
    <row r="76" spans="9:14" x14ac:dyDescent="0.25">
      <c r="I76" s="3">
        <v>73</v>
      </c>
      <c r="J76" s="3">
        <f t="shared" si="10"/>
        <v>7.2999999999999982E-2</v>
      </c>
      <c r="K76" s="3">
        <f t="shared" si="11"/>
        <v>3.7960000000000003</v>
      </c>
      <c r="L76" s="3">
        <f t="shared" si="7"/>
        <v>-1.095</v>
      </c>
      <c r="M76" s="3">
        <f t="shared" si="8"/>
        <v>3.508</v>
      </c>
      <c r="N76" s="3" t="b">
        <f t="shared" si="9"/>
        <v>0</v>
      </c>
    </row>
    <row r="77" spans="9:14" x14ac:dyDescent="0.25">
      <c r="I77" s="3">
        <v>74</v>
      </c>
      <c r="J77" s="3">
        <f t="shared" si="10"/>
        <v>7.3999999999999982E-2</v>
      </c>
      <c r="K77" s="3">
        <f t="shared" si="11"/>
        <v>3.8480000000000003</v>
      </c>
      <c r="L77" s="3">
        <f t="shared" si="7"/>
        <v>-1.1099999999999999</v>
      </c>
      <c r="M77" s="3">
        <f t="shared" si="8"/>
        <v>3.504</v>
      </c>
      <c r="N77" s="3" t="b">
        <f t="shared" si="9"/>
        <v>0</v>
      </c>
    </row>
    <row r="78" spans="9:14" x14ac:dyDescent="0.25">
      <c r="I78" s="3">
        <v>75</v>
      </c>
      <c r="J78" s="3">
        <f t="shared" si="10"/>
        <v>7.4999999999999983E-2</v>
      </c>
      <c r="K78" s="3">
        <f t="shared" si="11"/>
        <v>3.9000000000000004</v>
      </c>
      <c r="L78" s="3">
        <f t="shared" si="7"/>
        <v>-1.125</v>
      </c>
      <c r="M78" s="3">
        <f t="shared" si="8"/>
        <v>3.5</v>
      </c>
      <c r="N78" s="3" t="b">
        <f t="shared" si="9"/>
        <v>0</v>
      </c>
    </row>
    <row r="79" spans="9:14" x14ac:dyDescent="0.25">
      <c r="I79" s="3">
        <v>76</v>
      </c>
      <c r="J79" s="3">
        <f t="shared" si="10"/>
        <v>7.5999999999999984E-2</v>
      </c>
      <c r="K79" s="3">
        <f t="shared" si="11"/>
        <v>3.9520000000000004</v>
      </c>
      <c r="L79" s="3">
        <f t="shared" si="7"/>
        <v>-1.1399999999999999</v>
      </c>
      <c r="M79" s="3">
        <f t="shared" si="8"/>
        <v>3.496</v>
      </c>
      <c r="N79" s="3" t="b">
        <f t="shared" si="9"/>
        <v>0</v>
      </c>
    </row>
    <row r="80" spans="9:14" x14ac:dyDescent="0.25">
      <c r="I80" s="3">
        <v>77</v>
      </c>
      <c r="J80" s="3">
        <f t="shared" si="10"/>
        <v>7.6999999999999985E-2</v>
      </c>
      <c r="K80" s="3">
        <f t="shared" si="11"/>
        <v>4.0040000000000004</v>
      </c>
      <c r="L80" s="3">
        <f t="shared" si="7"/>
        <v>-1.155</v>
      </c>
      <c r="M80" s="3">
        <f t="shared" si="8"/>
        <v>3.492</v>
      </c>
      <c r="N80" s="3" t="b">
        <f t="shared" si="9"/>
        <v>0</v>
      </c>
    </row>
    <row r="81" spans="9:14" x14ac:dyDescent="0.25">
      <c r="I81" s="3">
        <v>78</v>
      </c>
      <c r="J81" s="3">
        <f t="shared" si="10"/>
        <v>7.7999999999999986E-2</v>
      </c>
      <c r="K81" s="3">
        <f t="shared" si="11"/>
        <v>4.056</v>
      </c>
      <c r="L81" s="3">
        <f t="shared" si="7"/>
        <v>-1.17</v>
      </c>
      <c r="M81" s="3">
        <f t="shared" si="8"/>
        <v>3.488</v>
      </c>
      <c r="N81" s="3" t="b">
        <f t="shared" si="9"/>
        <v>0</v>
      </c>
    </row>
    <row r="82" spans="9:14" x14ac:dyDescent="0.25">
      <c r="I82" s="3">
        <v>79</v>
      </c>
      <c r="J82" s="3">
        <f t="shared" si="10"/>
        <v>7.8999999999999987E-2</v>
      </c>
      <c r="K82" s="3">
        <f t="shared" si="11"/>
        <v>4.1080000000000005</v>
      </c>
      <c r="L82" s="3">
        <f t="shared" si="7"/>
        <v>-1.1850000000000001</v>
      </c>
      <c r="M82" s="3">
        <f t="shared" si="8"/>
        <v>3.484</v>
      </c>
      <c r="N82" s="3" t="b">
        <f t="shared" si="9"/>
        <v>0</v>
      </c>
    </row>
    <row r="83" spans="9:14" x14ac:dyDescent="0.25">
      <c r="I83" s="3">
        <v>80</v>
      </c>
      <c r="J83" s="3">
        <f t="shared" si="10"/>
        <v>7.9999999999999988E-2</v>
      </c>
      <c r="K83" s="3">
        <f t="shared" si="11"/>
        <v>4.16</v>
      </c>
      <c r="L83" s="3">
        <f t="shared" si="7"/>
        <v>-1.2</v>
      </c>
      <c r="M83" s="3">
        <f t="shared" si="8"/>
        <v>3.48</v>
      </c>
      <c r="N83" s="3" t="b">
        <f t="shared" si="9"/>
        <v>0</v>
      </c>
    </row>
    <row r="84" spans="9:14" x14ac:dyDescent="0.25">
      <c r="I84" s="3">
        <v>81</v>
      </c>
      <c r="J84" s="3">
        <f t="shared" si="10"/>
        <v>8.0999999999999989E-2</v>
      </c>
      <c r="K84" s="3">
        <f t="shared" si="11"/>
        <v>4.2120000000000006</v>
      </c>
      <c r="L84" s="3">
        <f t="shared" si="7"/>
        <v>-1.2149999999999999</v>
      </c>
      <c r="M84" s="3">
        <f t="shared" si="8"/>
        <v>3.476</v>
      </c>
      <c r="N84" s="3" t="b">
        <f t="shared" si="9"/>
        <v>0</v>
      </c>
    </row>
    <row r="85" spans="9:14" x14ac:dyDescent="0.25">
      <c r="I85" s="3">
        <v>82</v>
      </c>
      <c r="J85" s="3">
        <f t="shared" si="10"/>
        <v>8.199999999999999E-2</v>
      </c>
      <c r="K85" s="3">
        <f t="shared" si="11"/>
        <v>4.2640000000000002</v>
      </c>
      <c r="L85" s="3">
        <f t="shared" si="7"/>
        <v>-1.23</v>
      </c>
      <c r="M85" s="3">
        <f t="shared" si="8"/>
        <v>3.4720000000000004</v>
      </c>
      <c r="N85" s="3" t="b">
        <f t="shared" si="9"/>
        <v>0</v>
      </c>
    </row>
    <row r="86" spans="9:14" x14ac:dyDescent="0.25">
      <c r="I86" s="3">
        <v>83</v>
      </c>
      <c r="J86" s="3">
        <f t="shared" si="10"/>
        <v>8.299999999999999E-2</v>
      </c>
      <c r="K86" s="3">
        <f t="shared" si="11"/>
        <v>4.3160000000000007</v>
      </c>
      <c r="L86" s="3">
        <f t="shared" si="7"/>
        <v>-1.2449999999999999</v>
      </c>
      <c r="M86" s="3">
        <f t="shared" si="8"/>
        <v>3.468</v>
      </c>
      <c r="N86" s="3" t="b">
        <f t="shared" si="9"/>
        <v>0</v>
      </c>
    </row>
    <row r="87" spans="9:14" x14ac:dyDescent="0.25">
      <c r="I87" s="3">
        <v>84</v>
      </c>
      <c r="J87" s="3">
        <f t="shared" si="10"/>
        <v>8.3999999999999977E-2</v>
      </c>
      <c r="K87" s="3">
        <f t="shared" si="11"/>
        <v>4.3680000000000003</v>
      </c>
      <c r="L87" s="3">
        <f t="shared" si="7"/>
        <v>-1.26</v>
      </c>
      <c r="M87" s="3">
        <f t="shared" si="8"/>
        <v>3.4640000000000004</v>
      </c>
      <c r="N87" s="3" t="b">
        <f t="shared" si="9"/>
        <v>0</v>
      </c>
    </row>
    <row r="88" spans="9:14" x14ac:dyDescent="0.25">
      <c r="I88" s="3">
        <v>85</v>
      </c>
      <c r="J88" s="3">
        <f t="shared" si="10"/>
        <v>8.4999999999999978E-2</v>
      </c>
      <c r="K88" s="3">
        <f t="shared" si="11"/>
        <v>4.4200000000000008</v>
      </c>
      <c r="L88" s="3">
        <f t="shared" si="7"/>
        <v>-1.2749999999999999</v>
      </c>
      <c r="M88" s="3">
        <f t="shared" si="8"/>
        <v>3.46</v>
      </c>
      <c r="N88" s="3" t="b">
        <f t="shared" si="9"/>
        <v>0</v>
      </c>
    </row>
    <row r="89" spans="9:14" x14ac:dyDescent="0.25">
      <c r="I89" s="3">
        <v>86</v>
      </c>
      <c r="J89" s="3">
        <f t="shared" si="10"/>
        <v>8.5999999999999979E-2</v>
      </c>
      <c r="K89" s="3">
        <f t="shared" si="11"/>
        <v>4.4720000000000004</v>
      </c>
      <c r="L89" s="3">
        <f t="shared" si="7"/>
        <v>-1.29</v>
      </c>
      <c r="M89" s="3">
        <f t="shared" si="8"/>
        <v>3.4560000000000004</v>
      </c>
      <c r="N89" s="3" t="b">
        <f t="shared" si="9"/>
        <v>0</v>
      </c>
    </row>
    <row r="90" spans="9:14" x14ac:dyDescent="0.25">
      <c r="I90" s="3">
        <v>87</v>
      </c>
      <c r="J90" s="3">
        <f t="shared" si="10"/>
        <v>8.699999999999998E-2</v>
      </c>
      <c r="K90" s="3">
        <f t="shared" si="11"/>
        <v>4.524</v>
      </c>
      <c r="L90" s="3">
        <f t="shared" si="7"/>
        <v>-1.3049999999999999</v>
      </c>
      <c r="M90" s="3">
        <f t="shared" si="8"/>
        <v>3.452</v>
      </c>
      <c r="N90" s="3" t="b">
        <f t="shared" si="9"/>
        <v>0</v>
      </c>
    </row>
    <row r="91" spans="9:14" x14ac:dyDescent="0.25">
      <c r="I91" s="3">
        <v>88</v>
      </c>
      <c r="J91" s="3">
        <f t="shared" si="10"/>
        <v>8.7999999999999981E-2</v>
      </c>
      <c r="K91" s="3">
        <f t="shared" si="11"/>
        <v>4.5760000000000005</v>
      </c>
      <c r="L91" s="3">
        <f t="shared" si="7"/>
        <v>-1.3199999999999998</v>
      </c>
      <c r="M91" s="3">
        <f t="shared" si="8"/>
        <v>3.448</v>
      </c>
      <c r="N91" s="3" t="b">
        <f t="shared" si="9"/>
        <v>0</v>
      </c>
    </row>
    <row r="92" spans="9:14" x14ac:dyDescent="0.25">
      <c r="I92" s="3">
        <v>89</v>
      </c>
      <c r="J92" s="3">
        <f t="shared" si="10"/>
        <v>8.8999999999999982E-2</v>
      </c>
      <c r="K92" s="3">
        <f t="shared" si="11"/>
        <v>4.6280000000000001</v>
      </c>
      <c r="L92" s="3">
        <f t="shared" si="7"/>
        <v>-1.335</v>
      </c>
      <c r="M92" s="3">
        <f t="shared" si="8"/>
        <v>3.444</v>
      </c>
      <c r="N92" s="3" t="b">
        <f t="shared" si="9"/>
        <v>0</v>
      </c>
    </row>
    <row r="93" spans="9:14" x14ac:dyDescent="0.25">
      <c r="I93" s="3">
        <v>90</v>
      </c>
      <c r="J93" s="3">
        <f t="shared" si="10"/>
        <v>8.9999999999999983E-2</v>
      </c>
      <c r="K93" s="3">
        <f t="shared" si="11"/>
        <v>4.6800000000000006</v>
      </c>
      <c r="L93" s="3">
        <f t="shared" si="7"/>
        <v>-1.3499999999999999</v>
      </c>
      <c r="M93" s="3">
        <f t="shared" si="8"/>
        <v>3.44</v>
      </c>
      <c r="N93" s="3" t="b">
        <f t="shared" si="9"/>
        <v>0</v>
      </c>
    </row>
    <row r="94" spans="9:14" x14ac:dyDescent="0.25">
      <c r="I94" s="3">
        <v>91</v>
      </c>
      <c r="J94" s="3">
        <f t="shared" si="10"/>
        <v>9.0999999999999984E-2</v>
      </c>
      <c r="K94" s="3">
        <f t="shared" si="11"/>
        <v>4.7320000000000002</v>
      </c>
      <c r="L94" s="3">
        <f t="shared" si="7"/>
        <v>-1.365</v>
      </c>
      <c r="M94" s="3">
        <f t="shared" si="8"/>
        <v>3.4359999999999999</v>
      </c>
      <c r="N94" s="3" t="b">
        <f t="shared" si="9"/>
        <v>0</v>
      </c>
    </row>
    <row r="95" spans="9:14" x14ac:dyDescent="0.25">
      <c r="I95" s="3">
        <v>92</v>
      </c>
      <c r="J95" s="3">
        <f t="shared" si="10"/>
        <v>9.1999999999999985E-2</v>
      </c>
      <c r="K95" s="3">
        <f t="shared" si="11"/>
        <v>4.7840000000000007</v>
      </c>
      <c r="L95" s="3">
        <f t="shared" si="7"/>
        <v>-1.38</v>
      </c>
      <c r="M95" s="3">
        <f t="shared" si="8"/>
        <v>3.4319999999999999</v>
      </c>
      <c r="N95" s="3" t="b">
        <f t="shared" si="9"/>
        <v>0</v>
      </c>
    </row>
    <row r="96" spans="9:14" x14ac:dyDescent="0.25">
      <c r="I96" s="3">
        <v>93</v>
      </c>
      <c r="J96" s="3">
        <f t="shared" si="10"/>
        <v>9.2999999999999985E-2</v>
      </c>
      <c r="K96" s="3">
        <f t="shared" si="11"/>
        <v>4.8360000000000003</v>
      </c>
      <c r="L96" s="3">
        <f t="shared" si="7"/>
        <v>-1.395</v>
      </c>
      <c r="M96" s="3">
        <f t="shared" si="8"/>
        <v>3.4279999999999999</v>
      </c>
      <c r="N96" s="3" t="b">
        <f t="shared" si="9"/>
        <v>0</v>
      </c>
    </row>
    <row r="97" spans="9:14" x14ac:dyDescent="0.25">
      <c r="I97" s="3">
        <v>94</v>
      </c>
      <c r="J97" s="3">
        <f t="shared" si="10"/>
        <v>9.3999999999999986E-2</v>
      </c>
      <c r="K97" s="3">
        <f t="shared" si="11"/>
        <v>4.8880000000000008</v>
      </c>
      <c r="L97" s="3">
        <f t="shared" si="7"/>
        <v>-1.41</v>
      </c>
      <c r="M97" s="3">
        <f t="shared" si="8"/>
        <v>3.4240000000000004</v>
      </c>
      <c r="N97" s="3" t="b">
        <f t="shared" si="9"/>
        <v>0</v>
      </c>
    </row>
    <row r="98" spans="9:14" x14ac:dyDescent="0.25">
      <c r="I98" s="3">
        <v>95</v>
      </c>
      <c r="J98" s="3">
        <f t="shared" si="10"/>
        <v>9.4999999999999987E-2</v>
      </c>
      <c r="K98" s="3">
        <f t="shared" si="11"/>
        <v>4.9400000000000004</v>
      </c>
      <c r="L98" s="3">
        <f t="shared" si="7"/>
        <v>-1.425</v>
      </c>
      <c r="M98" s="3">
        <f t="shared" si="8"/>
        <v>3.4200000000000008</v>
      </c>
      <c r="N98" s="3" t="b">
        <f t="shared" si="9"/>
        <v>0</v>
      </c>
    </row>
    <row r="99" spans="9:14" x14ac:dyDescent="0.25">
      <c r="I99" s="3">
        <v>96</v>
      </c>
      <c r="J99" s="3">
        <f t="shared" si="10"/>
        <v>9.5999999999999974E-2</v>
      </c>
      <c r="K99" s="3">
        <f t="shared" si="11"/>
        <v>4.9920000000000009</v>
      </c>
      <c r="L99" s="3">
        <f t="shared" si="7"/>
        <v>-1.44</v>
      </c>
      <c r="M99" s="3">
        <f t="shared" si="8"/>
        <v>3.4160000000000004</v>
      </c>
      <c r="N99" s="3" t="b">
        <f t="shared" si="9"/>
        <v>0</v>
      </c>
    </row>
    <row r="100" spans="9:14" x14ac:dyDescent="0.25">
      <c r="I100" s="3">
        <v>97</v>
      </c>
      <c r="J100" s="3">
        <f t="shared" si="10"/>
        <v>9.6999999999999975E-2</v>
      </c>
      <c r="K100" s="3">
        <f t="shared" si="11"/>
        <v>5.0440000000000005</v>
      </c>
      <c r="L100" s="3">
        <f t="shared" si="7"/>
        <v>-1.4549999999999998</v>
      </c>
      <c r="M100" s="3">
        <f t="shared" si="8"/>
        <v>3.4119999999999999</v>
      </c>
      <c r="N100" s="3" t="b">
        <f t="shared" ref="N100:N131" si="12">AND(MEDIAN(L100-$E$13,L100+$E$13,J100)=J100,MEDIAN(M100-$E$12,M100+$E$12,K100)=K100)</f>
        <v>0</v>
      </c>
    </row>
    <row r="101" spans="9:14" x14ac:dyDescent="0.25">
      <c r="I101" s="3">
        <v>98</v>
      </c>
      <c r="J101" s="3">
        <f t="shared" si="10"/>
        <v>9.7999999999999976E-2</v>
      </c>
      <c r="K101" s="3">
        <f t="shared" si="11"/>
        <v>5.0960000000000001</v>
      </c>
      <c r="L101" s="3">
        <f t="shared" si="7"/>
        <v>-1.47</v>
      </c>
      <c r="M101" s="3">
        <f t="shared" si="8"/>
        <v>3.4080000000000004</v>
      </c>
      <c r="N101" s="3" t="b">
        <f t="shared" si="12"/>
        <v>0</v>
      </c>
    </row>
    <row r="102" spans="9:14" x14ac:dyDescent="0.25">
      <c r="I102" s="3">
        <v>99</v>
      </c>
      <c r="J102" s="3">
        <f t="shared" si="10"/>
        <v>9.8999999999999977E-2</v>
      </c>
      <c r="K102" s="3">
        <f t="shared" si="11"/>
        <v>5.1480000000000006</v>
      </c>
      <c r="L102" s="3">
        <f t="shared" si="7"/>
        <v>-1.4849999999999999</v>
      </c>
      <c r="M102" s="3">
        <f t="shared" si="8"/>
        <v>3.4039999999999999</v>
      </c>
      <c r="N102" s="3" t="b">
        <f t="shared" si="12"/>
        <v>0</v>
      </c>
    </row>
    <row r="103" spans="9:14" x14ac:dyDescent="0.25">
      <c r="I103" s="3">
        <v>100</v>
      </c>
      <c r="J103" s="3">
        <f t="shared" si="10"/>
        <v>9.9999999999999978E-2</v>
      </c>
      <c r="K103" s="3">
        <f t="shared" si="11"/>
        <v>5.2</v>
      </c>
      <c r="L103" s="3">
        <f t="shared" si="7"/>
        <v>-1.5</v>
      </c>
      <c r="M103" s="3">
        <f t="shared" si="8"/>
        <v>3.4000000000000004</v>
      </c>
      <c r="N103" s="3" t="b">
        <f t="shared" si="12"/>
        <v>0</v>
      </c>
    </row>
    <row r="104" spans="9:14" x14ac:dyDescent="0.25">
      <c r="I104" s="4">
        <v>101</v>
      </c>
      <c r="J104" s="4">
        <f>IF($C$8,NA(),J103)</f>
        <v>9.9999999999999978E-2</v>
      </c>
      <c r="K104" s="4">
        <f t="shared" ref="K104:L104" si="13">IF($C$8,NA(),K103)</f>
        <v>5.2</v>
      </c>
      <c r="L104" s="4">
        <f t="shared" si="13"/>
        <v>-1.5</v>
      </c>
      <c r="M104" s="4">
        <f>IF($C$8,NA(),4)</f>
        <v>4</v>
      </c>
      <c r="N104" s="4" t="b">
        <f>C8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play</vt:lpstr>
      <vt:lpstr>Calc</vt:lpstr>
      <vt:lpstr>aim.f.x</vt:lpstr>
      <vt:lpstr>aim.f.y</vt:lpstr>
      <vt:lpstr>animation.frame</vt:lpstr>
      <vt:lpstr>ball.f.x</vt:lpstr>
      <vt:lpstr>ball.f.y</vt:lpstr>
      <vt:lpstr>ball.stopped</vt:lpstr>
      <vt:lpstr>button.label</vt:lpstr>
      <vt:lpstr>frame.length</vt:lpstr>
      <vt:lpstr>gk.f.x</vt:lpstr>
      <vt:lpstr>gk.f.y</vt:lpstr>
      <vt:lpstr>scored</vt:lpstr>
      <vt:lpstr>tries.start</vt:lpstr>
      <vt:lpstr>tries.total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Derry Hill</dc:creator>
  <cp:lastModifiedBy>Stephane</cp:lastModifiedBy>
  <dcterms:created xsi:type="dcterms:W3CDTF">2018-07-03T23:10:25Z</dcterms:created>
  <dcterms:modified xsi:type="dcterms:W3CDTF">2018-07-24T23:33:37Z</dcterms:modified>
</cp:coreProperties>
</file>