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95" yWindow="120" windowWidth="10815" windowHeight="9390" activeTab="1"/>
  </bookViews>
  <sheets>
    <sheet name="Total" sheetId="1" r:id="rId1"/>
    <sheet name="Feuil2" sheetId="9" r:id="rId2"/>
  </sheets>
  <definedNames>
    <definedName name="_xlnm._FilterDatabase" localSheetId="0" hidden="1">Total!$B$5:$AV$6</definedName>
  </definedNames>
  <calcPr calcId="145621"/>
</workbook>
</file>

<file path=xl/calcChain.xml><?xml version="1.0" encoding="utf-8"?>
<calcChain xmlns="http://schemas.openxmlformats.org/spreadsheetml/2006/main">
  <c r="I37" i="9" l="1"/>
  <c r="AW7" i="9"/>
  <c r="AX7" i="9" s="1"/>
  <c r="AW8" i="9"/>
  <c r="AX8" i="9" s="1"/>
  <c r="AU8" i="9"/>
  <c r="AV8" i="9" s="1"/>
  <c r="AN8" i="9"/>
  <c r="AO8" i="9" s="1"/>
  <c r="AE8" i="9"/>
  <c r="AF8" i="9" s="1"/>
  <c r="AC8" i="9"/>
  <c r="AD8" i="9" s="1"/>
  <c r="V8" i="9"/>
  <c r="W8" i="9" s="1"/>
  <c r="T8" i="9"/>
  <c r="U8" i="9" s="1"/>
  <c r="M8" i="9"/>
  <c r="N8" i="9" s="1"/>
  <c r="K8" i="9"/>
  <c r="AW21" i="9"/>
  <c r="AX21" i="9" s="1"/>
  <c r="AN21" i="9"/>
  <c r="AO21" i="9" s="1"/>
  <c r="AL21" i="9"/>
  <c r="AM21" i="9" s="1"/>
  <c r="AE21" i="9"/>
  <c r="AF21" i="9" s="1"/>
  <c r="AC21" i="9"/>
  <c r="AD21" i="9" s="1"/>
  <c r="V21" i="9"/>
  <c r="W21" i="9" s="1"/>
  <c r="T21" i="9"/>
  <c r="U21" i="9" s="1"/>
  <c r="M21" i="9"/>
  <c r="N21" i="9" s="1"/>
  <c r="K21" i="9"/>
  <c r="L21" i="9" s="1"/>
  <c r="B21" i="9"/>
  <c r="AY21" i="9" s="1"/>
  <c r="BA21" i="9" s="1"/>
  <c r="AW22" i="9"/>
  <c r="AX22" i="9" s="1"/>
  <c r="AN22" i="9"/>
  <c r="AO22" i="9" s="1"/>
  <c r="AL22" i="9"/>
  <c r="AM22" i="9" s="1"/>
  <c r="AE22" i="9"/>
  <c r="AF22" i="9" s="1"/>
  <c r="AC22" i="9"/>
  <c r="AD22" i="9" s="1"/>
  <c r="V22" i="9"/>
  <c r="W22" i="9" s="1"/>
  <c r="T22" i="9"/>
  <c r="U22" i="9" s="1"/>
  <c r="M22" i="9"/>
  <c r="N22" i="9" s="1"/>
  <c r="K22" i="9"/>
  <c r="AW20" i="9"/>
  <c r="AX20" i="9" s="1"/>
  <c r="AU20" i="9"/>
  <c r="AV20" i="9" s="1"/>
  <c r="AN20" i="9"/>
  <c r="AO20" i="9" s="1"/>
  <c r="AL20" i="9"/>
  <c r="AM20" i="9" s="1"/>
  <c r="AE20" i="9"/>
  <c r="AF20" i="9" s="1"/>
  <c r="V20" i="9"/>
  <c r="W20" i="9" s="1"/>
  <c r="T20" i="9"/>
  <c r="U20" i="9" s="1"/>
  <c r="M20" i="9"/>
  <c r="N20" i="9" s="1"/>
  <c r="K20" i="9"/>
  <c r="L20" i="9" s="1"/>
  <c r="AW18" i="9"/>
  <c r="AX18" i="9" s="1"/>
  <c r="AN18" i="9"/>
  <c r="AO18" i="9" s="1"/>
  <c r="AL18" i="9"/>
  <c r="AM18" i="9" s="1"/>
  <c r="AE18" i="9"/>
  <c r="AF18" i="9" s="1"/>
  <c r="AC18" i="9"/>
  <c r="AD18" i="9" s="1"/>
  <c r="V18" i="9"/>
  <c r="W18" i="9" s="1"/>
  <c r="T18" i="9"/>
  <c r="U18" i="9" s="1"/>
  <c r="M18" i="9"/>
  <c r="N18" i="9" s="1"/>
  <c r="K18" i="9"/>
  <c r="L18" i="9" s="1"/>
  <c r="AW24" i="9"/>
  <c r="AX24" i="9" s="1"/>
  <c r="AN24" i="9"/>
  <c r="AO24" i="9" s="1"/>
  <c r="AL24" i="9"/>
  <c r="AM24" i="9" s="1"/>
  <c r="AE24" i="9"/>
  <c r="AF24" i="9" s="1"/>
  <c r="AC24" i="9"/>
  <c r="AD24" i="9" s="1"/>
  <c r="V24" i="9"/>
  <c r="W24" i="9" s="1"/>
  <c r="T24" i="9"/>
  <c r="U24" i="9" s="1"/>
  <c r="M24" i="9"/>
  <c r="N24" i="9" s="1"/>
  <c r="K24" i="9"/>
  <c r="L24" i="9" s="1"/>
  <c r="AW23" i="9"/>
  <c r="AX23" i="9" s="1"/>
  <c r="AU23" i="9"/>
  <c r="AV23" i="9" s="1"/>
  <c r="AN23" i="9"/>
  <c r="AO23" i="9" s="1"/>
  <c r="AL23" i="9"/>
  <c r="AM23" i="9" s="1"/>
  <c r="AE23" i="9"/>
  <c r="AF23" i="9" s="1"/>
  <c r="V23" i="9"/>
  <c r="W23" i="9" s="1"/>
  <c r="T23" i="9"/>
  <c r="U23" i="9" s="1"/>
  <c r="M23" i="9"/>
  <c r="N23" i="9" s="1"/>
  <c r="K23" i="9"/>
  <c r="L23" i="9" s="1"/>
  <c r="AN7" i="9"/>
  <c r="AO7" i="9" s="1"/>
  <c r="AL7" i="9"/>
  <c r="AM7" i="9" s="1"/>
  <c r="AE7" i="9"/>
  <c r="AF7" i="9" s="1"/>
  <c r="AC7" i="9"/>
  <c r="AD7" i="9" s="1"/>
  <c r="V7" i="9"/>
  <c r="W7" i="9" s="1"/>
  <c r="T7" i="9"/>
  <c r="U7" i="9" s="1"/>
  <c r="M7" i="9"/>
  <c r="N7" i="9" s="1"/>
  <c r="K7" i="9"/>
  <c r="L7" i="9" s="1"/>
  <c r="AW14" i="9"/>
  <c r="AX14" i="9" s="1"/>
  <c r="AU14" i="9"/>
  <c r="AV14" i="9" s="1"/>
  <c r="AN14" i="9"/>
  <c r="AO14" i="9" s="1"/>
  <c r="AL14" i="9"/>
  <c r="AM14" i="9" s="1"/>
  <c r="AE14" i="9"/>
  <c r="AF14" i="9" s="1"/>
  <c r="AC14" i="9"/>
  <c r="AD14" i="9" s="1"/>
  <c r="V14" i="9"/>
  <c r="W14" i="9" s="1"/>
  <c r="T14" i="9"/>
  <c r="U14" i="9" s="1"/>
  <c r="M14" i="9"/>
  <c r="N14" i="9" s="1"/>
  <c r="AW13" i="9"/>
  <c r="AX13" i="9" s="1"/>
  <c r="AU13" i="9"/>
  <c r="AV13" i="9" s="1"/>
  <c r="AN13" i="9"/>
  <c r="AO13" i="9" s="1"/>
  <c r="AE13" i="9"/>
  <c r="AF13" i="9" s="1"/>
  <c r="AC13" i="9"/>
  <c r="AD13" i="9" s="1"/>
  <c r="V13" i="9"/>
  <c r="W13" i="9" s="1"/>
  <c r="T13" i="9"/>
  <c r="U13" i="9" s="1"/>
  <c r="M13" i="9"/>
  <c r="N13" i="9" s="1"/>
  <c r="K13" i="9"/>
  <c r="L13" i="9" s="1"/>
  <c r="AW15" i="9"/>
  <c r="AX15" i="9" s="1"/>
  <c r="AU15" i="9"/>
  <c r="AV15" i="9" s="1"/>
  <c r="AN15" i="9"/>
  <c r="AO15" i="9" s="1"/>
  <c r="AE15" i="9"/>
  <c r="AF15" i="9" s="1"/>
  <c r="AC15" i="9"/>
  <c r="AD15" i="9" s="1"/>
  <c r="V15" i="9"/>
  <c r="W15" i="9" s="1"/>
  <c r="T15" i="9"/>
  <c r="U15" i="9" s="1"/>
  <c r="M15" i="9"/>
  <c r="N15" i="9" s="1"/>
  <c r="K15" i="9"/>
  <c r="L15" i="9" s="1"/>
  <c r="AW16" i="9"/>
  <c r="AX16" i="9" s="1"/>
  <c r="AU16" i="9"/>
  <c r="AV16" i="9" s="1"/>
  <c r="AN16" i="9"/>
  <c r="AO16" i="9" s="1"/>
  <c r="AE16" i="9"/>
  <c r="AF16" i="9" s="1"/>
  <c r="AC16" i="9"/>
  <c r="AD16" i="9" s="1"/>
  <c r="V16" i="9"/>
  <c r="W16" i="9" s="1"/>
  <c r="T16" i="9"/>
  <c r="U16" i="9" s="1"/>
  <c r="M16" i="9"/>
  <c r="N16" i="9" s="1"/>
  <c r="K16" i="9"/>
  <c r="L16" i="9" s="1"/>
  <c r="AW11" i="9"/>
  <c r="AX11" i="9" s="1"/>
  <c r="AU11" i="9"/>
  <c r="AV11" i="9" s="1"/>
  <c r="AN11" i="9"/>
  <c r="AO11" i="9" s="1"/>
  <c r="AE11" i="9"/>
  <c r="AF11" i="9" s="1"/>
  <c r="AC11" i="9"/>
  <c r="AD11" i="9" s="1"/>
  <c r="V11" i="9"/>
  <c r="W11" i="9" s="1"/>
  <c r="T11" i="9"/>
  <c r="U11" i="9" s="1"/>
  <c r="M11" i="9"/>
  <c r="N11" i="9" s="1"/>
  <c r="K11" i="9"/>
  <c r="L11" i="9" s="1"/>
  <c r="AW9" i="9"/>
  <c r="AX9" i="9" s="1"/>
  <c r="AN9" i="9"/>
  <c r="AO9" i="9" s="1"/>
  <c r="AL9" i="9"/>
  <c r="AM9" i="9" s="1"/>
  <c r="AE9" i="9"/>
  <c r="AF9" i="9" s="1"/>
  <c r="AC9" i="9"/>
  <c r="AD9" i="9" s="1"/>
  <c r="V9" i="9"/>
  <c r="W9" i="9" s="1"/>
  <c r="T9" i="9"/>
  <c r="U9" i="9" s="1"/>
  <c r="M9" i="9"/>
  <c r="N9" i="9" s="1"/>
  <c r="K9" i="9"/>
  <c r="L9" i="9" s="1"/>
  <c r="AW17" i="9"/>
  <c r="AX17" i="9" s="1"/>
  <c r="AU17" i="9"/>
  <c r="AV17" i="9" s="1"/>
  <c r="AN17" i="9"/>
  <c r="AO17" i="9" s="1"/>
  <c r="AL17" i="9"/>
  <c r="AM17" i="9" s="1"/>
  <c r="AE17" i="9"/>
  <c r="AF17" i="9" s="1"/>
  <c r="V17" i="9"/>
  <c r="W17" i="9" s="1"/>
  <c r="T17" i="9"/>
  <c r="U17" i="9" s="1"/>
  <c r="M17" i="9"/>
  <c r="N17" i="9" s="1"/>
  <c r="K17" i="9"/>
  <c r="L17" i="9" s="1"/>
  <c r="AW12" i="9"/>
  <c r="AX12" i="9" s="1"/>
  <c r="AN12" i="9"/>
  <c r="AO12" i="9" s="1"/>
  <c r="AL12" i="9"/>
  <c r="AM12" i="9" s="1"/>
  <c r="AE12" i="9"/>
  <c r="AF12" i="9" s="1"/>
  <c r="AC12" i="9"/>
  <c r="AD12" i="9" s="1"/>
  <c r="V12" i="9"/>
  <c r="W12" i="9" s="1"/>
  <c r="T12" i="9"/>
  <c r="U12" i="9" s="1"/>
  <c r="M12" i="9"/>
  <c r="N12" i="9" s="1"/>
  <c r="K12" i="9"/>
  <c r="L12" i="9" s="1"/>
  <c r="AW25" i="9"/>
  <c r="AX25" i="9" s="1"/>
  <c r="AN25" i="9"/>
  <c r="AO25" i="9" s="1"/>
  <c r="AL25" i="9"/>
  <c r="AM25" i="9" s="1"/>
  <c r="AE25" i="9"/>
  <c r="AF25" i="9" s="1"/>
  <c r="AC25" i="9"/>
  <c r="AD25" i="9" s="1"/>
  <c r="V25" i="9"/>
  <c r="W25" i="9" s="1"/>
  <c r="T25" i="9"/>
  <c r="U25" i="9" s="1"/>
  <c r="M25" i="9"/>
  <c r="N25" i="9" s="1"/>
  <c r="K25" i="9"/>
  <c r="L25" i="9" s="1"/>
  <c r="AW19" i="9"/>
  <c r="AX19" i="9" s="1"/>
  <c r="AN19" i="9"/>
  <c r="AO19" i="9" s="1"/>
  <c r="AL19" i="9"/>
  <c r="AM19" i="9" s="1"/>
  <c r="AE19" i="9"/>
  <c r="AF19" i="9" s="1"/>
  <c r="AC19" i="9"/>
  <c r="AD19" i="9" s="1"/>
  <c r="V19" i="9"/>
  <c r="W19" i="9" s="1"/>
  <c r="T19" i="9"/>
  <c r="U19" i="9" s="1"/>
  <c r="M19" i="9"/>
  <c r="N19" i="9" s="1"/>
  <c r="K19" i="9"/>
  <c r="B19" i="9" s="1"/>
  <c r="AY19" i="9" s="1"/>
  <c r="BA19" i="9" s="1"/>
  <c r="AW10" i="9"/>
  <c r="AX10" i="9" s="1"/>
  <c r="AN10" i="9"/>
  <c r="AO10" i="9" s="1"/>
  <c r="AL10" i="9"/>
  <c r="AM10" i="9" s="1"/>
  <c r="AE10" i="9"/>
  <c r="AF10" i="9" s="1"/>
  <c r="AC10" i="9"/>
  <c r="AD10" i="9" s="1"/>
  <c r="V10" i="9"/>
  <c r="W10" i="9" s="1"/>
  <c r="T10" i="9"/>
  <c r="U10" i="9" s="1"/>
  <c r="M10" i="9"/>
  <c r="N10" i="9" s="1"/>
  <c r="K10" i="9"/>
  <c r="L10" i="9" s="1"/>
  <c r="B25" i="9" l="1"/>
  <c r="AY25" i="9" s="1"/>
  <c r="BA25" i="9" s="1"/>
  <c r="C15" i="9"/>
  <c r="B7" i="9"/>
  <c r="AY7" i="9" s="1"/>
  <c r="BA7" i="9" s="1"/>
  <c r="B20" i="9"/>
  <c r="AY20" i="9" s="1"/>
  <c r="BA20" i="9" s="1"/>
  <c r="C21" i="9"/>
  <c r="C25" i="9"/>
  <c r="C7" i="9"/>
  <c r="B10" i="9"/>
  <c r="AY10" i="9" s="1"/>
  <c r="BA10" i="9" s="1"/>
  <c r="C10" i="9"/>
  <c r="C12" i="9"/>
  <c r="B16" i="9"/>
  <c r="AY16" i="9" s="1"/>
  <c r="BA16" i="9" s="1"/>
  <c r="B14" i="9"/>
  <c r="AY14" i="9" s="1"/>
  <c r="BA14" i="9" s="1"/>
  <c r="AX26" i="9"/>
  <c r="AW26" i="9"/>
  <c r="C17" i="9"/>
  <c r="C23" i="9"/>
  <c r="L19" i="9"/>
  <c r="C19" i="9" s="1"/>
  <c r="B11" i="9"/>
  <c r="AY11" i="9" s="1"/>
  <c r="BA11" i="9" s="1"/>
  <c r="C16" i="9"/>
  <c r="B18" i="9"/>
  <c r="AY18" i="9" s="1"/>
  <c r="BA18" i="9" s="1"/>
  <c r="C20" i="9"/>
  <c r="B12" i="9"/>
  <c r="AY12" i="9" s="1"/>
  <c r="BA12" i="9" s="1"/>
  <c r="B9" i="9"/>
  <c r="AY9" i="9" s="1"/>
  <c r="BA9" i="9" s="1"/>
  <c r="C11" i="9"/>
  <c r="B13" i="9"/>
  <c r="AY13" i="9" s="1"/>
  <c r="BA13" i="9" s="1"/>
  <c r="B24" i="9"/>
  <c r="AY24" i="9" s="1"/>
  <c r="BA24" i="9" s="1"/>
  <c r="C18" i="9"/>
  <c r="B17" i="9"/>
  <c r="AY17" i="9" s="1"/>
  <c r="BA17" i="9" s="1"/>
  <c r="C9" i="9"/>
  <c r="B15" i="9"/>
  <c r="AY15" i="9" s="1"/>
  <c r="BA15" i="9" s="1"/>
  <c r="C13" i="9"/>
  <c r="C14" i="9"/>
  <c r="B23" i="9"/>
  <c r="AY23" i="9" s="1"/>
  <c r="BA23" i="9" s="1"/>
  <c r="C24" i="9"/>
  <c r="B22" i="9"/>
  <c r="AY22" i="9" s="1"/>
  <c r="BA22" i="9" s="1"/>
  <c r="L22" i="9"/>
  <c r="C22" i="9" s="1"/>
  <c r="B8" i="9"/>
  <c r="AY8" i="9" s="1"/>
  <c r="BA8" i="9" s="1"/>
  <c r="L8" i="9"/>
  <c r="C8" i="9" s="1"/>
  <c r="I35" i="9"/>
  <c r="H36" i="9" l="1"/>
  <c r="AL18" i="1" l="1"/>
  <c r="AM18" i="1" s="1"/>
  <c r="AC18" i="1"/>
  <c r="AD18" i="1" s="1"/>
  <c r="T18" i="1"/>
  <c r="U18" i="1" s="1"/>
  <c r="K18" i="1" l="1"/>
  <c r="L18" i="1" s="1"/>
  <c r="C18" i="1" s="1"/>
  <c r="M18" i="1"/>
  <c r="N18" i="1" s="1"/>
  <c r="V18" i="1"/>
  <c r="W18" i="1" s="1"/>
  <c r="AE18" i="1"/>
  <c r="AF18" i="1" s="1"/>
  <c r="AN18" i="1"/>
  <c r="AO18" i="1" s="1"/>
  <c r="AW18" i="1"/>
  <c r="AX18" i="1" s="1"/>
  <c r="AU19" i="1"/>
  <c r="AV19" i="1" s="1"/>
  <c r="AU22" i="1"/>
  <c r="AV22" i="1" s="1"/>
  <c r="AL8" i="1"/>
  <c r="AM8" i="1" s="1"/>
  <c r="AL9" i="1"/>
  <c r="AM9" i="1" s="1"/>
  <c r="AL10" i="1"/>
  <c r="AM10" i="1" s="1"/>
  <c r="AL11" i="1"/>
  <c r="AM11" i="1" s="1"/>
  <c r="AL12" i="1"/>
  <c r="AM12" i="1" s="1"/>
  <c r="AL17" i="1"/>
  <c r="AM17" i="1" s="1"/>
  <c r="AL19" i="1"/>
  <c r="AM19" i="1" s="1"/>
  <c r="AL20" i="1"/>
  <c r="AM20" i="1" s="1"/>
  <c r="AL21" i="1"/>
  <c r="AM21" i="1" s="1"/>
  <c r="AL22" i="1"/>
  <c r="AM22" i="1" s="1"/>
  <c r="AL23" i="1"/>
  <c r="AM23" i="1" s="1"/>
  <c r="AL24" i="1"/>
  <c r="AM24" i="1" s="1"/>
  <c r="AC10" i="1"/>
  <c r="AD10" i="1" s="1"/>
  <c r="AC12" i="1"/>
  <c r="AD12" i="1" s="1"/>
  <c r="K7" i="1"/>
  <c r="L7" i="1" s="1"/>
  <c r="T15" i="1"/>
  <c r="U15" i="1" s="1"/>
  <c r="T16" i="1"/>
  <c r="U16" i="1" s="1"/>
  <c r="T17" i="1"/>
  <c r="U17" i="1" s="1"/>
  <c r="T19" i="1"/>
  <c r="U19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K15" i="1"/>
  <c r="K16" i="1"/>
  <c r="B18" i="1" l="1"/>
  <c r="AY18" i="1" s="1"/>
  <c r="BA18" i="1" s="1"/>
  <c r="T7" i="1" l="1"/>
  <c r="AC7" i="1"/>
  <c r="AD7" i="1" s="1"/>
  <c r="AL7" i="1"/>
  <c r="AW8" i="1"/>
  <c r="AX8" i="1" s="1"/>
  <c r="AW9" i="1"/>
  <c r="AX9" i="1" s="1"/>
  <c r="AW10" i="1"/>
  <c r="AX10" i="1" s="1"/>
  <c r="AW11" i="1"/>
  <c r="AX11" i="1" s="1"/>
  <c r="AW12" i="1"/>
  <c r="AX12" i="1" s="1"/>
  <c r="AW13" i="1"/>
  <c r="AX13" i="1" s="1"/>
  <c r="AW14" i="1"/>
  <c r="AX14" i="1" s="1"/>
  <c r="AW15" i="1"/>
  <c r="AX15" i="1" s="1"/>
  <c r="AW16" i="1"/>
  <c r="AX16" i="1" s="1"/>
  <c r="AW17" i="1"/>
  <c r="AX17" i="1" s="1"/>
  <c r="AW19" i="1"/>
  <c r="AX19" i="1" s="1"/>
  <c r="AW20" i="1"/>
  <c r="AW21" i="1"/>
  <c r="AX21" i="1" s="1"/>
  <c r="AW22" i="1"/>
  <c r="AX22" i="1" s="1"/>
  <c r="AW23" i="1"/>
  <c r="AX23" i="1" s="1"/>
  <c r="AW24" i="1"/>
  <c r="AX24" i="1" s="1"/>
  <c r="AW25" i="1"/>
  <c r="AX25" i="1" s="1"/>
  <c r="AW7" i="1"/>
  <c r="AN8" i="1"/>
  <c r="AO8" i="1" s="1"/>
  <c r="AN9" i="1"/>
  <c r="AO9" i="1" s="1"/>
  <c r="AN10" i="1"/>
  <c r="AO10" i="1" s="1"/>
  <c r="AN11" i="1"/>
  <c r="AO11" i="1" s="1"/>
  <c r="AN12" i="1"/>
  <c r="AO12" i="1" s="1"/>
  <c r="AN13" i="1"/>
  <c r="AO13" i="1" s="1"/>
  <c r="AN14" i="1"/>
  <c r="AO14" i="1" s="1"/>
  <c r="AN15" i="1"/>
  <c r="AN16" i="1"/>
  <c r="AO16" i="1" s="1"/>
  <c r="AN17" i="1"/>
  <c r="AN19" i="1"/>
  <c r="AO19" i="1" s="1"/>
  <c r="AN20" i="1"/>
  <c r="AO20" i="1" s="1"/>
  <c r="AN21" i="1"/>
  <c r="AO21" i="1" s="1"/>
  <c r="AN22" i="1"/>
  <c r="AO22" i="1" s="1"/>
  <c r="AN23" i="1"/>
  <c r="AO23" i="1" s="1"/>
  <c r="AN24" i="1"/>
  <c r="AO24" i="1" s="1"/>
  <c r="AN25" i="1"/>
  <c r="AO25" i="1" s="1"/>
  <c r="AN7" i="1"/>
  <c r="AO7" i="1" s="1"/>
  <c r="AE8" i="1"/>
  <c r="AF8" i="1" s="1"/>
  <c r="AE9" i="1"/>
  <c r="AE10" i="1"/>
  <c r="AF10" i="1" s="1"/>
  <c r="AE11" i="1"/>
  <c r="AF11" i="1" s="1"/>
  <c r="AE12" i="1"/>
  <c r="AF12" i="1" s="1"/>
  <c r="AE13" i="1"/>
  <c r="AE14" i="1"/>
  <c r="AF14" i="1" s="1"/>
  <c r="AE15" i="1"/>
  <c r="AF15" i="1" s="1"/>
  <c r="AE16" i="1"/>
  <c r="AF16" i="1" s="1"/>
  <c r="AE17" i="1"/>
  <c r="AE19" i="1"/>
  <c r="AF19" i="1" s="1"/>
  <c r="AE20" i="1"/>
  <c r="AF20" i="1" s="1"/>
  <c r="AE21" i="1"/>
  <c r="AF21" i="1" s="1"/>
  <c r="AE22" i="1"/>
  <c r="AE23" i="1"/>
  <c r="AF23" i="1" s="1"/>
  <c r="AE24" i="1"/>
  <c r="AF24" i="1" s="1"/>
  <c r="AE25" i="1"/>
  <c r="AF25" i="1" s="1"/>
  <c r="AE7" i="1"/>
  <c r="AF7" i="1" s="1"/>
  <c r="V9" i="1"/>
  <c r="W9" i="1" s="1"/>
  <c r="V10" i="1"/>
  <c r="W10" i="1" s="1"/>
  <c r="V11" i="1"/>
  <c r="W11" i="1" s="1"/>
  <c r="V12" i="1"/>
  <c r="V13" i="1"/>
  <c r="W13" i="1" s="1"/>
  <c r="V14" i="1"/>
  <c r="W14" i="1" s="1"/>
  <c r="V15" i="1"/>
  <c r="W15" i="1" s="1"/>
  <c r="V16" i="1"/>
  <c r="V17" i="1"/>
  <c r="W17" i="1" s="1"/>
  <c r="V19" i="1"/>
  <c r="V20" i="1"/>
  <c r="W20" i="1" s="1"/>
  <c r="V21" i="1"/>
  <c r="W21" i="1" s="1"/>
  <c r="V22" i="1"/>
  <c r="V23" i="1"/>
  <c r="W23" i="1" s="1"/>
  <c r="V24" i="1"/>
  <c r="W24" i="1" s="1"/>
  <c r="V25" i="1"/>
  <c r="W25" i="1" s="1"/>
  <c r="V8" i="1"/>
  <c r="W8" i="1" s="1"/>
  <c r="V7" i="1"/>
  <c r="T9" i="1"/>
  <c r="T10" i="1"/>
  <c r="U10" i="1" s="1"/>
  <c r="T11" i="1"/>
  <c r="U11" i="1" s="1"/>
  <c r="T12" i="1"/>
  <c r="U12" i="1" s="1"/>
  <c r="T13" i="1"/>
  <c r="U13" i="1" s="1"/>
  <c r="T14" i="1"/>
  <c r="U14" i="1" s="1"/>
  <c r="AC8" i="1"/>
  <c r="AD8" i="1" s="1"/>
  <c r="AC9" i="1"/>
  <c r="AD9" i="1" s="1"/>
  <c r="AC13" i="1"/>
  <c r="AD13" i="1" s="1"/>
  <c r="AC14" i="1"/>
  <c r="AC15" i="1"/>
  <c r="AD15" i="1" s="1"/>
  <c r="AC16" i="1"/>
  <c r="AD16" i="1" s="1"/>
  <c r="AC17" i="1"/>
  <c r="AD17" i="1" s="1"/>
  <c r="AC20" i="1"/>
  <c r="AD20" i="1" s="1"/>
  <c r="AC21" i="1"/>
  <c r="AD21" i="1" s="1"/>
  <c r="AC23" i="1"/>
  <c r="AC24" i="1"/>
  <c r="AD24" i="1" s="1"/>
  <c r="AC25" i="1"/>
  <c r="AD25" i="1" s="1"/>
  <c r="AO17" i="1"/>
  <c r="AF17" i="1"/>
  <c r="W19" i="1"/>
  <c r="M17" i="1"/>
  <c r="N17" i="1" s="1"/>
  <c r="M19" i="1"/>
  <c r="N19" i="1" s="1"/>
  <c r="AU11" i="1"/>
  <c r="AV11" i="1" s="1"/>
  <c r="AU13" i="1"/>
  <c r="AV13" i="1" s="1"/>
  <c r="AU14" i="1"/>
  <c r="B14" i="1" s="1"/>
  <c r="AY14" i="1" s="1"/>
  <c r="BA14" i="1" s="1"/>
  <c r="AU15" i="1"/>
  <c r="AV15" i="1" s="1"/>
  <c r="AU16" i="1"/>
  <c r="AV16" i="1" s="1"/>
  <c r="AU17" i="1"/>
  <c r="AV17" i="1" s="1"/>
  <c r="AU25" i="1"/>
  <c r="AV25" i="1" s="1"/>
  <c r="AM7" i="1"/>
  <c r="AD14" i="1"/>
  <c r="AD23" i="1"/>
  <c r="U7" i="1"/>
  <c r="T8" i="1"/>
  <c r="U8" i="1" s="1"/>
  <c r="K24" i="1"/>
  <c r="L24" i="1" s="1"/>
  <c r="K25" i="1"/>
  <c r="L25" i="1" s="1"/>
  <c r="L14" i="1"/>
  <c r="L15" i="1"/>
  <c r="L16" i="1"/>
  <c r="K19" i="1"/>
  <c r="L19" i="1" s="1"/>
  <c r="K20" i="1"/>
  <c r="L20" i="1" s="1"/>
  <c r="K21" i="1"/>
  <c r="L21" i="1" s="1"/>
  <c r="K22" i="1"/>
  <c r="L22" i="1" s="1"/>
  <c r="AX7" i="1"/>
  <c r="AX20" i="1"/>
  <c r="AO15" i="1"/>
  <c r="AF22" i="1"/>
  <c r="AF13" i="1"/>
  <c r="AF9" i="1"/>
  <c r="W22" i="1"/>
  <c r="W16" i="1"/>
  <c r="W12" i="1"/>
  <c r="W7" i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K8" i="1"/>
  <c r="L8" i="1" s="1"/>
  <c r="K23" i="1"/>
  <c r="L23" i="1" s="1"/>
  <c r="B9" i="1" l="1"/>
  <c r="AY9" i="1" s="1"/>
  <c r="BA9" i="1" s="1"/>
  <c r="B15" i="1"/>
  <c r="AY15" i="1" s="1"/>
  <c r="BA15" i="1" s="1"/>
  <c r="B24" i="1"/>
  <c r="AY24" i="1" s="1"/>
  <c r="BA24" i="1" s="1"/>
  <c r="C19" i="1"/>
  <c r="U9" i="1"/>
  <c r="B16" i="1"/>
  <c r="AY16" i="1" s="1"/>
  <c r="BA16" i="1" s="1"/>
  <c r="C22" i="1"/>
  <c r="B21" i="1"/>
  <c r="AY21" i="1" s="1"/>
  <c r="BA21" i="1" s="1"/>
  <c r="B22" i="1"/>
  <c r="AY22" i="1" s="1"/>
  <c r="BA22" i="1" s="1"/>
  <c r="C20" i="1"/>
  <c r="AV14" i="1"/>
  <c r="B11" i="1"/>
  <c r="AY11" i="1" s="1"/>
  <c r="BA11" i="1" s="1"/>
  <c r="B8" i="1"/>
  <c r="AY8" i="1" s="1"/>
  <c r="BA8" i="1" s="1"/>
  <c r="C7" i="1"/>
  <c r="B7" i="1"/>
  <c r="AY7" i="1" s="1"/>
  <c r="BA7" i="1" s="1"/>
  <c r="B19" i="1"/>
  <c r="C14" i="1"/>
  <c r="B10" i="1"/>
  <c r="AY10" i="1" s="1"/>
  <c r="BA10" i="1" s="1"/>
  <c r="B17" i="1"/>
  <c r="AY17" i="1" s="1"/>
  <c r="BA17" i="1" s="1"/>
  <c r="C24" i="1"/>
  <c r="C10" i="1"/>
  <c r="B23" i="1"/>
  <c r="AY23" i="1" s="1"/>
  <c r="BA23" i="1" s="1"/>
  <c r="C23" i="1"/>
  <c r="B12" i="1"/>
  <c r="AY12" i="1" s="1"/>
  <c r="BA12" i="1" s="1"/>
  <c r="C8" i="1"/>
  <c r="C25" i="1"/>
  <c r="C17" i="1"/>
  <c r="C11" i="1"/>
  <c r="C21" i="1"/>
  <c r="C16" i="1"/>
  <c r="C15" i="1"/>
  <c r="C12" i="1"/>
  <c r="C9" i="1"/>
  <c r="B25" i="1"/>
  <c r="AY25" i="1" s="1"/>
  <c r="BA25" i="1" s="1"/>
  <c r="B13" i="1"/>
  <c r="AY13" i="1" s="1"/>
  <c r="BA13" i="1" s="1"/>
  <c r="C13" i="1"/>
  <c r="B20" i="1"/>
  <c r="AY20" i="1" s="1"/>
  <c r="BA20" i="1" s="1"/>
  <c r="AY19" i="1" l="1"/>
  <c r="BA19" i="1" s="1"/>
</calcChain>
</file>

<file path=xl/sharedStrings.xml><?xml version="1.0" encoding="utf-8"?>
<sst xmlns="http://schemas.openxmlformats.org/spreadsheetml/2006/main" count="180" uniqueCount="54">
  <si>
    <t>Résultats J1</t>
  </si>
  <si>
    <t>Résultats J2</t>
  </si>
  <si>
    <t>Résultats J3</t>
  </si>
  <si>
    <t>Résultats J4</t>
  </si>
  <si>
    <t>Joueur (se)</t>
  </si>
  <si>
    <t>T SCR</t>
  </si>
  <si>
    <t>T HDP</t>
  </si>
  <si>
    <t>L 1</t>
  </si>
  <si>
    <t>L 2</t>
  </si>
  <si>
    <t>L 3</t>
  </si>
  <si>
    <t>L 4</t>
  </si>
  <si>
    <t>N° Piste</t>
  </si>
  <si>
    <t>Résultat final</t>
  </si>
  <si>
    <t>AUTIE Jean Claude</t>
  </si>
  <si>
    <t>DALLE Jean Michel</t>
  </si>
  <si>
    <t>LICHTLE Gerard</t>
  </si>
  <si>
    <t>BAUDIN Jerome</t>
  </si>
  <si>
    <t>CAPEAU Marc</t>
  </si>
  <si>
    <t>MENANT Pierre</t>
  </si>
  <si>
    <t>CAGNAT Andre</t>
  </si>
  <si>
    <t>CRUZ-PEREZ Christian</t>
  </si>
  <si>
    <t>DURET Patrick</t>
  </si>
  <si>
    <t>LEFORT Michel</t>
  </si>
  <si>
    <t>DUBOIS Alain</t>
  </si>
  <si>
    <t>NOY</t>
  </si>
  <si>
    <t>DERRE Fred</t>
  </si>
  <si>
    <t>Résultats J5</t>
  </si>
  <si>
    <t>Podium "Handicap"</t>
  </si>
  <si>
    <t>1er</t>
  </si>
  <si>
    <t>2ème</t>
  </si>
  <si>
    <t>3ème</t>
  </si>
  <si>
    <t>LABORDE Patrick</t>
  </si>
  <si>
    <t>HDP Lig</t>
  </si>
  <si>
    <t>LIGUE CBP -  SEPT 2018</t>
  </si>
  <si>
    <t>MOUNIER Hervé</t>
  </si>
  <si>
    <t>MAX S</t>
  </si>
  <si>
    <t>MAX H</t>
  </si>
  <si>
    <t>Parties gratuites</t>
  </si>
  <si>
    <t>Lig. Scratch</t>
  </si>
  <si>
    <t>Lig. Handicap</t>
  </si>
  <si>
    <t>Moy S</t>
  </si>
  <si>
    <t>NEW</t>
  </si>
  <si>
    <t>New H</t>
  </si>
  <si>
    <t>HDP old</t>
  </si>
  <si>
    <t>PONT Dominique</t>
  </si>
  <si>
    <t>BRUNIER Ghislaine</t>
  </si>
  <si>
    <t>POMPANON Philippe</t>
  </si>
  <si>
    <t>LENGLET Eric</t>
  </si>
  <si>
    <t>19*15</t>
  </si>
  <si>
    <t>32*2,50</t>
  </si>
  <si>
    <t>Moy</t>
  </si>
  <si>
    <t>New Hdp</t>
  </si>
  <si>
    <t>Participants</t>
  </si>
  <si>
    <t>Solde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</si>
</sst>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#,##0.00&quot; &quot;[$€-40C];[Red]&quot;-&quot;#,##0.00&quot; &quot;[$€-40C]"/>
    <numFmt numFmtId="165" formatCode="#,##0\ &quot;€&quot;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1"/>
      <color rgb="FF33CC3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33CC33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33CC3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1"/>
    </font>
    <font>
      <u/>
      <sz val="10"/>
      <color rgb="FF0000FF"/>
      <name val="Arial2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b/>
      <i/>
      <sz val="1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17" fillId="0" borderId="0"/>
    <xf numFmtId="0" fontId="18" fillId="0" borderId="0"/>
    <xf numFmtId="0" fontId="19" fillId="0" borderId="0"/>
    <xf numFmtId="0" fontId="20" fillId="0" borderId="0">
      <alignment horizontal="center"/>
    </xf>
    <xf numFmtId="0" fontId="20" fillId="0" borderId="0">
      <alignment horizontal="center" textRotation="90"/>
    </xf>
    <xf numFmtId="0" fontId="21" fillId="0" borderId="0"/>
    <xf numFmtId="164" fontId="21" fillId="0" borderId="0"/>
    <xf numFmtId="0" fontId="17" fillId="0" borderId="0"/>
    <xf numFmtId="0" fontId="16" fillId="0" borderId="0"/>
    <xf numFmtId="0" fontId="17" fillId="0" borderId="0"/>
  </cellStyleXfs>
  <cellXfs count="9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0" xfId="0" applyFont="1" applyBorder="1" applyAlignment="1"/>
    <xf numFmtId="0" fontId="10" fillId="0" borderId="0" xfId="0" applyFont="1" applyBorder="1" applyAlignment="1"/>
    <xf numFmtId="0" fontId="10" fillId="0" borderId="0" xfId="0" applyFont="1" applyFill="1" applyBorder="1" applyAlignment="1"/>
    <xf numFmtId="0" fontId="13" fillId="0" borderId="3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/>
    <xf numFmtId="0" fontId="17" fillId="0" borderId="22" xfId="1" applyBorder="1" applyAlignment="1">
      <alignment horizontal="center"/>
    </xf>
    <xf numFmtId="0" fontId="17" fillId="0" borderId="3" xfId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6" fontId="0" fillId="0" borderId="0" xfId="0" applyNumberFormat="1" applyBorder="1"/>
    <xf numFmtId="166" fontId="0" fillId="0" borderId="17" xfId="0" applyNumberFormat="1" applyBorder="1"/>
    <xf numFmtId="0" fontId="24" fillId="0" borderId="0" xfId="0" applyFont="1" applyBorder="1" applyAlignment="1">
      <alignment horizontal="center" vertical="center"/>
    </xf>
    <xf numFmtId="0" fontId="22" fillId="2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3" borderId="0" xfId="0" applyFill="1" applyBorder="1"/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" fontId="22" fillId="2" borderId="3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6" fillId="0" borderId="3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6" fontId="0" fillId="0" borderId="0" xfId="0" applyNumberFormat="1" applyBorder="1"/>
  </cellXfs>
  <cellStyles count="11">
    <cellStyle name="Excel_BuiltIn_Hyperlink" xfId="3"/>
    <cellStyle name="Heading" xfId="4"/>
    <cellStyle name="Heading1" xfId="5"/>
    <cellStyle name="Normal" xfId="0" builtinId="0"/>
    <cellStyle name="Normal 2" xfId="1"/>
    <cellStyle name="Normal 2 2" xfId="8"/>
    <cellStyle name="Normal 2 2 2" xfId="10"/>
    <cellStyle name="Normal 3" xfId="2"/>
    <cellStyle name="Normal 4" xfId="9"/>
    <cellStyle name="Result" xfId="6"/>
    <cellStyle name="Result2" xfId="7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BA32"/>
  <sheetViews>
    <sheetView zoomScale="90" zoomScaleNormal="90" workbookViewId="0">
      <pane xSplit="5" ySplit="6" topLeftCell="F7" activePane="bottomRight" state="frozen"/>
      <selection pane="topRight" activeCell="F1" sqref="F1"/>
      <selection pane="bottomLeft" activeCell="A7" sqref="A7"/>
      <selection pane="bottomRight" sqref="A1:BA25"/>
    </sheetView>
  </sheetViews>
  <sheetFormatPr baseColWidth="10" defaultColWidth="11.42578125" defaultRowHeight="15.75"/>
  <cols>
    <col min="1" max="1" width="1.5703125" style="2" customWidth="1"/>
    <col min="2" max="2" width="5.7109375" style="2" bestFit="1" customWidth="1"/>
    <col min="3" max="3" width="7" style="2" customWidth="1"/>
    <col min="4" max="4" width="24.85546875" customWidth="1"/>
    <col min="5" max="5" width="4.7109375" style="2" customWidth="1"/>
    <col min="6" max="6" width="5" style="45" customWidth="1"/>
    <col min="7" max="10" width="4.7109375" style="2" customWidth="1"/>
    <col min="11" max="12" width="5.7109375" customWidth="1"/>
    <col min="13" max="14" width="4.85546875" style="23" bestFit="1" customWidth="1"/>
    <col min="15" max="15" width="5" style="3" customWidth="1"/>
    <col min="16" max="16" width="4.7109375" style="2" customWidth="1"/>
    <col min="17" max="17" width="6" style="2" customWidth="1"/>
    <col min="18" max="19" width="4.7109375" style="2" customWidth="1"/>
    <col min="20" max="20" width="5.7109375" style="1" customWidth="1"/>
    <col min="21" max="21" width="7.28515625" style="1" customWidth="1"/>
    <col min="22" max="23" width="4.85546875" style="23" bestFit="1" customWidth="1"/>
    <col min="24" max="24" width="5" style="3" customWidth="1"/>
    <col min="25" max="28" width="4.7109375" style="2" customWidth="1"/>
    <col min="29" max="30" width="5.7109375" style="2" customWidth="1"/>
    <col min="31" max="32" width="4.85546875" style="23" bestFit="1" customWidth="1"/>
    <col min="33" max="33" width="5" style="3" customWidth="1"/>
    <col min="34" max="37" width="4.7109375" style="2" customWidth="1"/>
    <col min="38" max="39" width="5.7109375" style="2" customWidth="1"/>
    <col min="40" max="41" width="4.5703125" style="23" customWidth="1"/>
    <col min="42" max="42" width="5" style="3" customWidth="1"/>
    <col min="43" max="46" width="4.7109375" style="2" customWidth="1"/>
    <col min="47" max="47" width="5.7109375" style="2" customWidth="1"/>
    <col min="48" max="48" width="6.85546875" style="2" customWidth="1"/>
    <col min="49" max="50" width="5.28515625" style="23" customWidth="1"/>
    <col min="51" max="51" width="6" style="26" bestFit="1" customWidth="1"/>
    <col min="52" max="52" width="4.7109375" style="2" customWidth="1"/>
    <col min="53" max="53" width="5" style="45" customWidth="1"/>
    <col min="54" max="16384" width="11.42578125" style="26"/>
  </cols>
  <sheetData>
    <row r="1" spans="1:53">
      <c r="A1" s="26"/>
      <c r="B1" s="1"/>
      <c r="C1" s="1"/>
      <c r="D1" s="13" t="s">
        <v>33</v>
      </c>
      <c r="E1" s="14"/>
      <c r="G1" s="13"/>
      <c r="H1" s="12"/>
      <c r="I1" s="1"/>
      <c r="K1" s="1"/>
      <c r="L1" s="1"/>
      <c r="O1" s="5"/>
      <c r="X1" s="5"/>
      <c r="AG1" s="5"/>
      <c r="AP1" s="5"/>
      <c r="AZ1" s="14"/>
    </row>
    <row r="2" spans="1:53" ht="6.75" customHeight="1" thickBot="1">
      <c r="A2" s="26"/>
      <c r="K2" s="1"/>
      <c r="L2" s="1"/>
    </row>
    <row r="3" spans="1:53" ht="16.5" thickBot="1">
      <c r="A3" s="26"/>
      <c r="B3" s="59" t="s">
        <v>12</v>
      </c>
      <c r="C3" s="60"/>
      <c r="D3" s="80"/>
      <c r="E3" s="81"/>
      <c r="F3" s="69" t="s">
        <v>0</v>
      </c>
      <c r="G3" s="70"/>
      <c r="H3" s="70"/>
      <c r="I3" s="70"/>
      <c r="J3" s="70"/>
      <c r="K3" s="70"/>
      <c r="L3" s="71"/>
      <c r="M3" s="24"/>
      <c r="N3" s="24"/>
      <c r="O3" s="69" t="s">
        <v>1</v>
      </c>
      <c r="P3" s="70"/>
      <c r="Q3" s="70"/>
      <c r="R3" s="70"/>
      <c r="S3" s="70"/>
      <c r="T3" s="70"/>
      <c r="U3" s="71"/>
      <c r="V3" s="24"/>
      <c r="W3" s="24"/>
      <c r="X3" s="69" t="s">
        <v>2</v>
      </c>
      <c r="Y3" s="70"/>
      <c r="Z3" s="70"/>
      <c r="AA3" s="70"/>
      <c r="AB3" s="70"/>
      <c r="AC3" s="70"/>
      <c r="AD3" s="71"/>
      <c r="AE3" s="24"/>
      <c r="AF3" s="24"/>
      <c r="AG3" s="69" t="s">
        <v>3</v>
      </c>
      <c r="AH3" s="70"/>
      <c r="AI3" s="70"/>
      <c r="AJ3" s="70"/>
      <c r="AK3" s="70"/>
      <c r="AL3" s="70"/>
      <c r="AM3" s="71"/>
      <c r="AN3" s="24"/>
      <c r="AO3" s="24"/>
      <c r="AP3" s="69" t="s">
        <v>26</v>
      </c>
      <c r="AQ3" s="70"/>
      <c r="AR3" s="70"/>
      <c r="AS3" s="70"/>
      <c r="AT3" s="70"/>
      <c r="AU3" s="70"/>
      <c r="AV3" s="71"/>
      <c r="AW3" s="24"/>
      <c r="AX3" s="24"/>
      <c r="AZ3" s="26"/>
    </row>
    <row r="4" spans="1:53" ht="9" customHeight="1" thickBot="1">
      <c r="A4" s="26"/>
      <c r="D4" s="1"/>
      <c r="K4" s="1"/>
      <c r="L4" s="1"/>
    </row>
    <row r="5" spans="1:53" ht="15" customHeight="1">
      <c r="A5" s="26"/>
      <c r="B5" s="76" t="s">
        <v>5</v>
      </c>
      <c r="C5" s="78" t="s">
        <v>6</v>
      </c>
      <c r="D5" s="82" t="s">
        <v>4</v>
      </c>
      <c r="E5" s="51" t="s">
        <v>32</v>
      </c>
      <c r="F5" s="55" t="s">
        <v>11</v>
      </c>
      <c r="G5" s="67" t="s">
        <v>7</v>
      </c>
      <c r="H5" s="61" t="s">
        <v>8</v>
      </c>
      <c r="I5" s="61" t="s">
        <v>9</v>
      </c>
      <c r="J5" s="61" t="s">
        <v>10</v>
      </c>
      <c r="K5" s="63" t="s">
        <v>5</v>
      </c>
      <c r="L5" s="65" t="s">
        <v>6</v>
      </c>
      <c r="M5" s="57" t="s">
        <v>35</v>
      </c>
      <c r="N5" s="57" t="s">
        <v>36</v>
      </c>
      <c r="O5" s="55" t="s">
        <v>11</v>
      </c>
      <c r="P5" s="67" t="s">
        <v>7</v>
      </c>
      <c r="Q5" s="61" t="s">
        <v>8</v>
      </c>
      <c r="R5" s="61" t="s">
        <v>9</v>
      </c>
      <c r="S5" s="61" t="s">
        <v>10</v>
      </c>
      <c r="T5" s="84" t="s">
        <v>5</v>
      </c>
      <c r="U5" s="72" t="s">
        <v>6</v>
      </c>
      <c r="V5" s="57" t="s">
        <v>35</v>
      </c>
      <c r="W5" s="57" t="s">
        <v>36</v>
      </c>
      <c r="X5" s="55" t="s">
        <v>11</v>
      </c>
      <c r="Y5" s="67" t="s">
        <v>7</v>
      </c>
      <c r="Z5" s="61" t="s">
        <v>8</v>
      </c>
      <c r="AA5" s="61" t="s">
        <v>9</v>
      </c>
      <c r="AB5" s="61" t="s">
        <v>10</v>
      </c>
      <c r="AC5" s="74" t="s">
        <v>5</v>
      </c>
      <c r="AD5" s="72" t="s">
        <v>6</v>
      </c>
      <c r="AE5" s="57" t="s">
        <v>35</v>
      </c>
      <c r="AF5" s="57" t="s">
        <v>36</v>
      </c>
      <c r="AG5" s="55" t="s">
        <v>11</v>
      </c>
      <c r="AH5" s="67" t="s">
        <v>7</v>
      </c>
      <c r="AI5" s="61" t="s">
        <v>8</v>
      </c>
      <c r="AJ5" s="61" t="s">
        <v>9</v>
      </c>
      <c r="AK5" s="61" t="s">
        <v>10</v>
      </c>
      <c r="AL5" s="74" t="s">
        <v>5</v>
      </c>
      <c r="AM5" s="72" t="s">
        <v>6</v>
      </c>
      <c r="AN5" s="57" t="s">
        <v>35</v>
      </c>
      <c r="AO5" s="57" t="s">
        <v>36</v>
      </c>
      <c r="AP5" s="55" t="s">
        <v>11</v>
      </c>
      <c r="AQ5" s="67" t="s">
        <v>7</v>
      </c>
      <c r="AR5" s="61" t="s">
        <v>8</v>
      </c>
      <c r="AS5" s="61" t="s">
        <v>9</v>
      </c>
      <c r="AT5" s="61" t="s">
        <v>10</v>
      </c>
      <c r="AU5" s="74" t="s">
        <v>5</v>
      </c>
      <c r="AV5" s="72" t="s">
        <v>6</v>
      </c>
      <c r="AW5" s="57" t="s">
        <v>35</v>
      </c>
      <c r="AX5" s="57" t="s">
        <v>36</v>
      </c>
      <c r="AZ5" s="51" t="s">
        <v>43</v>
      </c>
      <c r="BA5" s="53" t="s">
        <v>42</v>
      </c>
    </row>
    <row r="6" spans="1:53" ht="37.9" customHeight="1" thickBot="1">
      <c r="A6" s="26"/>
      <c r="B6" s="77"/>
      <c r="C6" s="79"/>
      <c r="D6" s="83"/>
      <c r="E6" s="52"/>
      <c r="F6" s="56"/>
      <c r="G6" s="68"/>
      <c r="H6" s="62"/>
      <c r="I6" s="62"/>
      <c r="J6" s="62"/>
      <c r="K6" s="64"/>
      <c r="L6" s="66"/>
      <c r="M6" s="58"/>
      <c r="N6" s="58"/>
      <c r="O6" s="56"/>
      <c r="P6" s="68"/>
      <c r="Q6" s="62"/>
      <c r="R6" s="62"/>
      <c r="S6" s="62"/>
      <c r="T6" s="85"/>
      <c r="U6" s="73"/>
      <c r="V6" s="58"/>
      <c r="W6" s="58"/>
      <c r="X6" s="56"/>
      <c r="Y6" s="68"/>
      <c r="Z6" s="62"/>
      <c r="AA6" s="62"/>
      <c r="AB6" s="62"/>
      <c r="AC6" s="75"/>
      <c r="AD6" s="73"/>
      <c r="AE6" s="58"/>
      <c r="AF6" s="58"/>
      <c r="AG6" s="56"/>
      <c r="AH6" s="68"/>
      <c r="AI6" s="62"/>
      <c r="AJ6" s="62"/>
      <c r="AK6" s="62"/>
      <c r="AL6" s="75"/>
      <c r="AM6" s="73"/>
      <c r="AN6" s="58"/>
      <c r="AO6" s="58"/>
      <c r="AP6" s="56"/>
      <c r="AQ6" s="68"/>
      <c r="AR6" s="62"/>
      <c r="AS6" s="62"/>
      <c r="AT6" s="62"/>
      <c r="AU6" s="75"/>
      <c r="AV6" s="73"/>
      <c r="AW6" s="58"/>
      <c r="AX6" s="58"/>
      <c r="AZ6" s="52"/>
      <c r="BA6" s="54" t="s">
        <v>41</v>
      </c>
    </row>
    <row r="7" spans="1:53" ht="14.45" customHeight="1">
      <c r="A7" s="50"/>
      <c r="B7" s="20">
        <f>SUM(K7+T7+AC7+AL7+AU7)</f>
        <v>2867</v>
      </c>
      <c r="C7" s="21">
        <f t="shared" ref="C7:C25" si="0">SUM(L7+U7+AD7+AM7+AV7)</f>
        <v>3331</v>
      </c>
      <c r="D7" s="22" t="s">
        <v>18</v>
      </c>
      <c r="E7" s="19">
        <v>29</v>
      </c>
      <c r="F7" s="15">
        <v>4</v>
      </c>
      <c r="G7" s="9">
        <v>188</v>
      </c>
      <c r="H7" s="9">
        <v>150</v>
      </c>
      <c r="I7" s="9">
        <v>169</v>
      </c>
      <c r="J7" s="10">
        <v>209</v>
      </c>
      <c r="K7" s="11">
        <f t="shared" ref="K7:K18" si="1">SUM(G7:J7)</f>
        <v>716</v>
      </c>
      <c r="L7" s="9">
        <f t="shared" ref="L7:L25" si="2">K7+(4*E7)</f>
        <v>832</v>
      </c>
      <c r="M7" s="25">
        <f t="shared" ref="M7:M25" si="3">MAX(G7:J7)</f>
        <v>209</v>
      </c>
      <c r="N7" s="25">
        <f t="shared" ref="N7:N25" si="4">M7+$E7</f>
        <v>238</v>
      </c>
      <c r="O7" s="15">
        <v>3</v>
      </c>
      <c r="P7" s="9">
        <v>172</v>
      </c>
      <c r="Q7" s="9">
        <v>181</v>
      </c>
      <c r="R7" s="9">
        <v>201</v>
      </c>
      <c r="S7" s="10">
        <v>232</v>
      </c>
      <c r="T7" s="11">
        <f t="shared" ref="T7:T25" si="5">SUM(P7:S7)</f>
        <v>786</v>
      </c>
      <c r="U7" s="17">
        <f t="shared" ref="U7:U17" si="6">T7+(4*E7)</f>
        <v>902</v>
      </c>
      <c r="V7" s="25">
        <f>MAX(G7:J7,P7:S7)</f>
        <v>232</v>
      </c>
      <c r="W7" s="25">
        <f t="shared" ref="W7:W25" si="7">V7+$E7</f>
        <v>261</v>
      </c>
      <c r="X7" s="16">
        <v>4</v>
      </c>
      <c r="Y7" s="9">
        <v>168</v>
      </c>
      <c r="Z7" s="9">
        <v>173</v>
      </c>
      <c r="AA7" s="9">
        <v>174</v>
      </c>
      <c r="AB7" s="9">
        <v>203</v>
      </c>
      <c r="AC7" s="18">
        <f t="shared" ref="AC7:AC25" si="8">SUM(Y7:AB7)</f>
        <v>718</v>
      </c>
      <c r="AD7" s="17">
        <f t="shared" ref="AD7:AD17" si="9">AC7+(4*E7)</f>
        <v>834</v>
      </c>
      <c r="AE7" s="25">
        <f>MAX(G7:J7,P7:S7,Y7:AB7)</f>
        <v>232</v>
      </c>
      <c r="AF7" s="25">
        <f t="shared" ref="AF7:AF25" si="10">AE7+$E7</f>
        <v>261</v>
      </c>
      <c r="AG7" s="15">
        <v>3</v>
      </c>
      <c r="AH7" s="9">
        <v>142</v>
      </c>
      <c r="AI7" s="9">
        <v>141</v>
      </c>
      <c r="AJ7" s="9">
        <v>172</v>
      </c>
      <c r="AK7" s="9">
        <v>192</v>
      </c>
      <c r="AL7" s="11">
        <f t="shared" ref="AL7:AL24" si="11">SUM(AH7:AK7)</f>
        <v>647</v>
      </c>
      <c r="AM7" s="17">
        <f t="shared" ref="AM7:AM17" si="12">AL7+(4*E7)</f>
        <v>763</v>
      </c>
      <c r="AN7" s="25">
        <f>MAX(G7:J7,P7:S7,Y7:AB7,AH7:AK7)</f>
        <v>232</v>
      </c>
      <c r="AO7" s="25">
        <f t="shared" ref="AO7:AO25" si="13">AN7+$E7</f>
        <v>261</v>
      </c>
      <c r="AP7" s="8">
        <v>10</v>
      </c>
      <c r="AQ7" s="17">
        <v>159</v>
      </c>
      <c r="AR7" s="17">
        <v>202</v>
      </c>
      <c r="AS7" s="17">
        <v>150</v>
      </c>
      <c r="AT7" s="17">
        <v>126</v>
      </c>
      <c r="AU7" s="18"/>
      <c r="AV7" s="17"/>
      <c r="AW7" s="25">
        <f>MAX(G7:J7,P7:S7,Y7:AB7,AH7:AK7,AQ7:AT7)</f>
        <v>232</v>
      </c>
      <c r="AX7" s="33">
        <f t="shared" ref="AX7:AX25" si="14">AW7+$E7</f>
        <v>261</v>
      </c>
      <c r="AY7" s="43">
        <f t="shared" ref="AY7:AY18" si="15">B7/16</f>
        <v>179.1875</v>
      </c>
      <c r="AZ7" s="19">
        <v>29</v>
      </c>
      <c r="BA7" s="46">
        <f>(220-AY7)*0.7</f>
        <v>28.568749999999998</v>
      </c>
    </row>
    <row r="8" spans="1:53">
      <c r="A8" s="50"/>
      <c r="B8" s="20">
        <f t="shared" ref="B8:B25" si="16">SUM(K8+T8+AC8+AL8+AU8)</f>
        <v>2622</v>
      </c>
      <c r="C8" s="21">
        <f t="shared" si="0"/>
        <v>3214</v>
      </c>
      <c r="D8" s="22" t="s">
        <v>20</v>
      </c>
      <c r="E8" s="19">
        <v>37</v>
      </c>
      <c r="F8" s="8">
        <v>3</v>
      </c>
      <c r="G8" s="9">
        <v>183</v>
      </c>
      <c r="H8" s="9">
        <v>107</v>
      </c>
      <c r="I8" s="9">
        <v>180</v>
      </c>
      <c r="J8" s="10">
        <v>179</v>
      </c>
      <c r="K8" s="11">
        <f t="shared" si="1"/>
        <v>649</v>
      </c>
      <c r="L8" s="9">
        <f t="shared" si="2"/>
        <v>797</v>
      </c>
      <c r="M8" s="25">
        <f t="shared" si="3"/>
        <v>183</v>
      </c>
      <c r="N8" s="25">
        <f t="shared" si="4"/>
        <v>220</v>
      </c>
      <c r="O8" s="8">
        <v>5</v>
      </c>
      <c r="P8" s="9">
        <v>194</v>
      </c>
      <c r="Q8" s="9">
        <v>122</v>
      </c>
      <c r="R8" s="9">
        <v>179</v>
      </c>
      <c r="S8" s="10">
        <v>214</v>
      </c>
      <c r="T8" s="11">
        <f t="shared" si="5"/>
        <v>709</v>
      </c>
      <c r="U8" s="17">
        <f t="shared" si="6"/>
        <v>857</v>
      </c>
      <c r="V8" s="25">
        <f>MAX(G8:J8,P8:S8)</f>
        <v>214</v>
      </c>
      <c r="W8" s="25">
        <f t="shared" si="7"/>
        <v>251</v>
      </c>
      <c r="X8" s="8">
        <v>3</v>
      </c>
      <c r="Y8" s="9">
        <v>172</v>
      </c>
      <c r="Z8" s="9">
        <v>170</v>
      </c>
      <c r="AA8" s="9">
        <v>169</v>
      </c>
      <c r="AB8" s="9">
        <v>149</v>
      </c>
      <c r="AC8" s="18">
        <f t="shared" si="8"/>
        <v>660</v>
      </c>
      <c r="AD8" s="17">
        <f t="shared" si="9"/>
        <v>808</v>
      </c>
      <c r="AE8" s="25">
        <f t="shared" ref="AE8:AE25" si="17">MAX(G8:J8,P8:S8,Y8:AB8)</f>
        <v>214</v>
      </c>
      <c r="AF8" s="25">
        <f t="shared" si="10"/>
        <v>251</v>
      </c>
      <c r="AG8" s="8">
        <v>4</v>
      </c>
      <c r="AH8" s="9">
        <v>142</v>
      </c>
      <c r="AI8" s="9">
        <v>169</v>
      </c>
      <c r="AJ8" s="9">
        <v>153</v>
      </c>
      <c r="AK8" s="9">
        <v>140</v>
      </c>
      <c r="AL8" s="11">
        <f t="shared" si="11"/>
        <v>604</v>
      </c>
      <c r="AM8" s="17">
        <f t="shared" si="12"/>
        <v>752</v>
      </c>
      <c r="AN8" s="25">
        <f t="shared" ref="AN8:AN25" si="18">MAX(G8:J8,P8:S8,Y8:AB8,AH8:AK8)</f>
        <v>214</v>
      </c>
      <c r="AO8" s="25">
        <f t="shared" si="13"/>
        <v>251</v>
      </c>
      <c r="AP8" s="8">
        <v>9</v>
      </c>
      <c r="AQ8" s="17">
        <v>162</v>
      </c>
      <c r="AR8" s="17">
        <v>128</v>
      </c>
      <c r="AS8" s="17">
        <v>157</v>
      </c>
      <c r="AT8" s="17">
        <v>131</v>
      </c>
      <c r="AU8" s="18"/>
      <c r="AV8" s="17"/>
      <c r="AW8" s="25">
        <f t="shared" ref="AW8:AW25" si="19">MAX(G8:J8,P8:S8,Y8:AB8,AH8:AK8,AQ8:AT8)</f>
        <v>214</v>
      </c>
      <c r="AX8" s="34">
        <f t="shared" si="14"/>
        <v>251</v>
      </c>
      <c r="AY8" s="43">
        <f t="shared" si="15"/>
        <v>163.875</v>
      </c>
      <c r="AZ8" s="19">
        <v>37</v>
      </c>
      <c r="BA8" s="46">
        <f t="shared" ref="BA8:BA25" si="20">(220-AY8)*0.7</f>
        <v>39.287499999999994</v>
      </c>
    </row>
    <row r="9" spans="1:53">
      <c r="A9" s="50"/>
      <c r="B9" s="20">
        <f t="shared" si="16"/>
        <v>2518</v>
      </c>
      <c r="C9" s="21">
        <f t="shared" si="0"/>
        <v>2998</v>
      </c>
      <c r="D9" s="22" t="s">
        <v>21</v>
      </c>
      <c r="E9" s="19">
        <v>30</v>
      </c>
      <c r="F9" s="8">
        <v>3</v>
      </c>
      <c r="G9" s="9">
        <v>165</v>
      </c>
      <c r="H9" s="9">
        <v>162</v>
      </c>
      <c r="I9" s="9">
        <v>175</v>
      </c>
      <c r="J9" s="10">
        <v>154</v>
      </c>
      <c r="K9" s="11">
        <f t="shared" si="1"/>
        <v>656</v>
      </c>
      <c r="L9" s="9">
        <f t="shared" si="2"/>
        <v>776</v>
      </c>
      <c r="M9" s="25">
        <f t="shared" si="3"/>
        <v>175</v>
      </c>
      <c r="N9" s="25">
        <f t="shared" si="4"/>
        <v>205</v>
      </c>
      <c r="O9" s="8">
        <v>6</v>
      </c>
      <c r="P9" s="9">
        <v>164</v>
      </c>
      <c r="Q9" s="9">
        <v>132</v>
      </c>
      <c r="R9" s="9">
        <v>136</v>
      </c>
      <c r="S9" s="10">
        <v>151</v>
      </c>
      <c r="T9" s="11">
        <f t="shared" si="5"/>
        <v>583</v>
      </c>
      <c r="U9" s="17">
        <f t="shared" si="6"/>
        <v>703</v>
      </c>
      <c r="V9" s="25">
        <f t="shared" ref="V9:V25" si="21">MAX(G9:J9,P9:S9)</f>
        <v>175</v>
      </c>
      <c r="W9" s="25">
        <f t="shared" si="7"/>
        <v>205</v>
      </c>
      <c r="X9" s="8">
        <v>4</v>
      </c>
      <c r="Y9" s="9">
        <v>188</v>
      </c>
      <c r="Z9" s="9">
        <v>159</v>
      </c>
      <c r="AA9" s="9">
        <v>109</v>
      </c>
      <c r="AB9" s="9">
        <v>167</v>
      </c>
      <c r="AC9" s="18">
        <f t="shared" si="8"/>
        <v>623</v>
      </c>
      <c r="AD9" s="17">
        <f t="shared" si="9"/>
        <v>743</v>
      </c>
      <c r="AE9" s="25">
        <f t="shared" si="17"/>
        <v>188</v>
      </c>
      <c r="AF9" s="25">
        <f t="shared" si="10"/>
        <v>218</v>
      </c>
      <c r="AG9" s="8">
        <v>1</v>
      </c>
      <c r="AH9" s="9">
        <v>165</v>
      </c>
      <c r="AI9" s="9">
        <v>162</v>
      </c>
      <c r="AJ9" s="9">
        <v>175</v>
      </c>
      <c r="AK9" s="10">
        <v>154</v>
      </c>
      <c r="AL9" s="11">
        <f t="shared" si="11"/>
        <v>656</v>
      </c>
      <c r="AM9" s="17">
        <f t="shared" si="12"/>
        <v>776</v>
      </c>
      <c r="AN9" s="25">
        <f t="shared" si="18"/>
        <v>188</v>
      </c>
      <c r="AO9" s="25">
        <f t="shared" si="13"/>
        <v>218</v>
      </c>
      <c r="AP9" s="8"/>
      <c r="AQ9" s="9">
        <v>0</v>
      </c>
      <c r="AR9" s="9">
        <v>0</v>
      </c>
      <c r="AS9" s="9">
        <v>0</v>
      </c>
      <c r="AT9" s="9">
        <v>0</v>
      </c>
      <c r="AU9" s="18"/>
      <c r="AV9" s="17"/>
      <c r="AW9" s="25">
        <f t="shared" si="19"/>
        <v>188</v>
      </c>
      <c r="AX9" s="34">
        <f t="shared" si="14"/>
        <v>218</v>
      </c>
      <c r="AY9" s="43">
        <f t="shared" si="15"/>
        <v>157.375</v>
      </c>
      <c r="AZ9" s="19">
        <v>30</v>
      </c>
      <c r="BA9" s="46">
        <f t="shared" si="20"/>
        <v>43.837499999999999</v>
      </c>
    </row>
    <row r="10" spans="1:53">
      <c r="A10" s="50"/>
      <c r="B10" s="20">
        <f t="shared" si="16"/>
        <v>2967</v>
      </c>
      <c r="C10" s="21">
        <f t="shared" si="0"/>
        <v>3319</v>
      </c>
      <c r="D10" s="22" t="s">
        <v>15</v>
      </c>
      <c r="E10" s="19">
        <v>22</v>
      </c>
      <c r="F10" s="8">
        <v>5</v>
      </c>
      <c r="G10" s="9">
        <v>188</v>
      </c>
      <c r="H10" s="9">
        <v>149</v>
      </c>
      <c r="I10" s="9">
        <v>178</v>
      </c>
      <c r="J10" s="10">
        <v>187</v>
      </c>
      <c r="K10" s="11">
        <f t="shared" si="1"/>
        <v>702</v>
      </c>
      <c r="L10" s="9">
        <f t="shared" si="2"/>
        <v>790</v>
      </c>
      <c r="M10" s="25">
        <f t="shared" si="3"/>
        <v>188</v>
      </c>
      <c r="N10" s="25">
        <f t="shared" si="4"/>
        <v>210</v>
      </c>
      <c r="O10" s="8">
        <v>2</v>
      </c>
      <c r="P10" s="9">
        <v>202</v>
      </c>
      <c r="Q10" s="9">
        <v>177</v>
      </c>
      <c r="R10" s="9">
        <v>145</v>
      </c>
      <c r="S10" s="10">
        <v>237</v>
      </c>
      <c r="T10" s="11">
        <f t="shared" si="5"/>
        <v>761</v>
      </c>
      <c r="U10" s="17">
        <f t="shared" si="6"/>
        <v>849</v>
      </c>
      <c r="V10" s="25">
        <f t="shared" si="21"/>
        <v>237</v>
      </c>
      <c r="W10" s="25">
        <f t="shared" si="7"/>
        <v>259</v>
      </c>
      <c r="X10" s="8">
        <v>1</v>
      </c>
      <c r="Y10" s="9">
        <v>170</v>
      </c>
      <c r="Z10" s="9">
        <v>194</v>
      </c>
      <c r="AA10" s="9">
        <v>182</v>
      </c>
      <c r="AB10" s="9">
        <v>189</v>
      </c>
      <c r="AC10" s="18">
        <f t="shared" ref="AC10:AC12" si="22">SUM(Y10:AB10)</f>
        <v>735</v>
      </c>
      <c r="AD10" s="17">
        <f t="shared" si="9"/>
        <v>823</v>
      </c>
      <c r="AE10" s="25">
        <f t="shared" si="17"/>
        <v>237</v>
      </c>
      <c r="AF10" s="25">
        <f t="shared" si="10"/>
        <v>259</v>
      </c>
      <c r="AG10" s="8">
        <v>1</v>
      </c>
      <c r="AH10" s="9">
        <v>201</v>
      </c>
      <c r="AI10" s="9">
        <v>163</v>
      </c>
      <c r="AJ10" s="9">
        <v>193</v>
      </c>
      <c r="AK10" s="9">
        <v>212</v>
      </c>
      <c r="AL10" s="11">
        <f t="shared" si="11"/>
        <v>769</v>
      </c>
      <c r="AM10" s="17">
        <f t="shared" si="12"/>
        <v>857</v>
      </c>
      <c r="AN10" s="25">
        <f t="shared" si="18"/>
        <v>237</v>
      </c>
      <c r="AO10" s="25">
        <f t="shared" si="13"/>
        <v>259</v>
      </c>
      <c r="AP10" s="8">
        <v>9</v>
      </c>
      <c r="AQ10" s="17">
        <v>175</v>
      </c>
      <c r="AR10" s="17">
        <v>173</v>
      </c>
      <c r="AS10" s="17">
        <v>157</v>
      </c>
      <c r="AT10" s="17">
        <v>187</v>
      </c>
      <c r="AU10" s="18"/>
      <c r="AV10" s="17"/>
      <c r="AW10" s="25">
        <f t="shared" si="19"/>
        <v>237</v>
      </c>
      <c r="AX10" s="34">
        <f t="shared" si="14"/>
        <v>259</v>
      </c>
      <c r="AY10" s="43">
        <f t="shared" si="15"/>
        <v>185.4375</v>
      </c>
      <c r="AZ10" s="19">
        <v>22</v>
      </c>
      <c r="BA10" s="46">
        <f t="shared" si="20"/>
        <v>24.193749999999998</v>
      </c>
    </row>
    <row r="11" spans="1:53" ht="14.45" customHeight="1">
      <c r="A11" s="50"/>
      <c r="B11" s="20">
        <f t="shared" si="16"/>
        <v>2970</v>
      </c>
      <c r="C11" s="21">
        <f t="shared" si="0"/>
        <v>3274</v>
      </c>
      <c r="D11" s="22" t="s">
        <v>23</v>
      </c>
      <c r="E11" s="19">
        <v>19</v>
      </c>
      <c r="F11" s="8">
        <v>3</v>
      </c>
      <c r="G11" s="9">
        <v>165</v>
      </c>
      <c r="H11" s="9">
        <v>160</v>
      </c>
      <c r="I11" s="9">
        <v>183</v>
      </c>
      <c r="J11" s="10">
        <v>190</v>
      </c>
      <c r="K11" s="11">
        <f t="shared" si="1"/>
        <v>698</v>
      </c>
      <c r="L11" s="9">
        <f t="shared" si="2"/>
        <v>774</v>
      </c>
      <c r="M11" s="25">
        <f t="shared" si="3"/>
        <v>190</v>
      </c>
      <c r="N11" s="25">
        <f t="shared" si="4"/>
        <v>209</v>
      </c>
      <c r="O11" s="8">
        <v>3</v>
      </c>
      <c r="P11" s="9">
        <v>184</v>
      </c>
      <c r="Q11" s="9">
        <v>185</v>
      </c>
      <c r="R11" s="9">
        <v>176</v>
      </c>
      <c r="S11" s="10">
        <v>161</v>
      </c>
      <c r="T11" s="11">
        <f t="shared" si="5"/>
        <v>706</v>
      </c>
      <c r="U11" s="17">
        <f t="shared" si="6"/>
        <v>782</v>
      </c>
      <c r="V11" s="25">
        <f t="shared" si="21"/>
        <v>190</v>
      </c>
      <c r="W11" s="25">
        <f t="shared" si="7"/>
        <v>209</v>
      </c>
      <c r="X11" s="8">
        <v>5</v>
      </c>
      <c r="Y11" s="9">
        <v>181</v>
      </c>
      <c r="Z11" s="9">
        <v>189</v>
      </c>
      <c r="AA11" s="9">
        <v>168</v>
      </c>
      <c r="AB11" s="9">
        <v>137</v>
      </c>
      <c r="AC11" s="18"/>
      <c r="AD11" s="17"/>
      <c r="AE11" s="25">
        <f t="shared" si="17"/>
        <v>190</v>
      </c>
      <c r="AF11" s="25">
        <f t="shared" si="10"/>
        <v>209</v>
      </c>
      <c r="AG11" s="8">
        <v>3</v>
      </c>
      <c r="AH11" s="9">
        <v>182</v>
      </c>
      <c r="AI11" s="9">
        <v>204</v>
      </c>
      <c r="AJ11" s="9">
        <v>158</v>
      </c>
      <c r="AK11" s="9">
        <v>173</v>
      </c>
      <c r="AL11" s="11">
        <f t="shared" si="11"/>
        <v>717</v>
      </c>
      <c r="AM11" s="17">
        <f t="shared" si="12"/>
        <v>793</v>
      </c>
      <c r="AN11" s="25">
        <f t="shared" si="18"/>
        <v>204</v>
      </c>
      <c r="AO11" s="25">
        <f t="shared" si="13"/>
        <v>223</v>
      </c>
      <c r="AP11" s="8">
        <v>2</v>
      </c>
      <c r="AQ11" s="17">
        <v>201</v>
      </c>
      <c r="AR11" s="17">
        <v>235</v>
      </c>
      <c r="AS11" s="17">
        <v>191</v>
      </c>
      <c r="AT11" s="17">
        <v>222</v>
      </c>
      <c r="AU11" s="18">
        <f t="shared" ref="AU11:AU25" si="23">SUM(AQ11:AT11)</f>
        <v>849</v>
      </c>
      <c r="AV11" s="17">
        <f t="shared" ref="AV11:AV17" si="24">AU11+(4*E11)</f>
        <v>925</v>
      </c>
      <c r="AW11" s="25">
        <f t="shared" si="19"/>
        <v>235</v>
      </c>
      <c r="AX11" s="34">
        <f t="shared" si="14"/>
        <v>254</v>
      </c>
      <c r="AY11" s="43">
        <f t="shared" si="15"/>
        <v>185.625</v>
      </c>
      <c r="AZ11" s="19">
        <v>19</v>
      </c>
      <c r="BA11" s="46">
        <f t="shared" si="20"/>
        <v>24.0625</v>
      </c>
    </row>
    <row r="12" spans="1:53">
      <c r="A12" s="50"/>
      <c r="B12" s="20">
        <f t="shared" si="16"/>
        <v>2980</v>
      </c>
      <c r="C12" s="21">
        <f t="shared" si="0"/>
        <v>3364</v>
      </c>
      <c r="D12" s="22" t="s">
        <v>17</v>
      </c>
      <c r="E12" s="19">
        <v>24</v>
      </c>
      <c r="F12" s="8">
        <v>6</v>
      </c>
      <c r="G12" s="9">
        <v>186</v>
      </c>
      <c r="H12" s="9">
        <v>160</v>
      </c>
      <c r="I12" s="9">
        <v>226</v>
      </c>
      <c r="J12" s="10">
        <v>147</v>
      </c>
      <c r="K12" s="11">
        <f t="shared" si="1"/>
        <v>719</v>
      </c>
      <c r="L12" s="9">
        <f t="shared" si="2"/>
        <v>815</v>
      </c>
      <c r="M12" s="25">
        <f t="shared" si="3"/>
        <v>226</v>
      </c>
      <c r="N12" s="25">
        <f t="shared" si="4"/>
        <v>250</v>
      </c>
      <c r="O12" s="8">
        <v>2</v>
      </c>
      <c r="P12" s="9">
        <v>204</v>
      </c>
      <c r="Q12" s="9">
        <v>164</v>
      </c>
      <c r="R12" s="9">
        <v>203</v>
      </c>
      <c r="S12" s="10">
        <v>186</v>
      </c>
      <c r="T12" s="11">
        <f t="shared" si="5"/>
        <v>757</v>
      </c>
      <c r="U12" s="17">
        <f t="shared" si="6"/>
        <v>853</v>
      </c>
      <c r="V12" s="25">
        <f t="shared" si="21"/>
        <v>226</v>
      </c>
      <c r="W12" s="25">
        <f t="shared" si="7"/>
        <v>250</v>
      </c>
      <c r="X12" s="8">
        <v>1</v>
      </c>
      <c r="Y12" s="9">
        <v>145</v>
      </c>
      <c r="Z12" s="9">
        <v>198</v>
      </c>
      <c r="AA12" s="9">
        <v>223</v>
      </c>
      <c r="AB12" s="9">
        <v>180</v>
      </c>
      <c r="AC12" s="18">
        <f t="shared" si="22"/>
        <v>746</v>
      </c>
      <c r="AD12" s="17">
        <f t="shared" si="9"/>
        <v>842</v>
      </c>
      <c r="AE12" s="25">
        <f t="shared" si="17"/>
        <v>226</v>
      </c>
      <c r="AF12" s="25">
        <f t="shared" si="10"/>
        <v>250</v>
      </c>
      <c r="AG12" s="8">
        <v>4</v>
      </c>
      <c r="AH12" s="9">
        <v>186</v>
      </c>
      <c r="AI12" s="9">
        <v>171</v>
      </c>
      <c r="AJ12" s="9">
        <v>191</v>
      </c>
      <c r="AK12" s="9">
        <v>210</v>
      </c>
      <c r="AL12" s="11">
        <f t="shared" si="11"/>
        <v>758</v>
      </c>
      <c r="AM12" s="17">
        <f t="shared" si="12"/>
        <v>854</v>
      </c>
      <c r="AN12" s="25">
        <f t="shared" si="18"/>
        <v>226</v>
      </c>
      <c r="AO12" s="25">
        <f t="shared" si="13"/>
        <v>250</v>
      </c>
      <c r="AP12" s="8"/>
      <c r="AQ12" s="17">
        <v>136</v>
      </c>
      <c r="AR12" s="17">
        <v>170</v>
      </c>
      <c r="AS12" s="17">
        <v>224</v>
      </c>
      <c r="AT12" s="17">
        <v>155</v>
      </c>
      <c r="AU12" s="18"/>
      <c r="AV12" s="17"/>
      <c r="AW12" s="25">
        <f t="shared" si="19"/>
        <v>226</v>
      </c>
      <c r="AX12" s="34">
        <f t="shared" si="14"/>
        <v>250</v>
      </c>
      <c r="AY12" s="43">
        <f t="shared" si="15"/>
        <v>186.25</v>
      </c>
      <c r="AZ12" s="19">
        <v>24</v>
      </c>
      <c r="BA12" s="46">
        <f t="shared" si="20"/>
        <v>23.625</v>
      </c>
    </row>
    <row r="13" spans="1:53">
      <c r="A13" s="50"/>
      <c r="B13" s="20">
        <f t="shared" si="16"/>
        <v>2735</v>
      </c>
      <c r="C13" s="21">
        <f t="shared" si="0"/>
        <v>3327</v>
      </c>
      <c r="D13" s="22" t="s">
        <v>13</v>
      </c>
      <c r="E13" s="19">
        <v>37</v>
      </c>
      <c r="F13" s="8">
        <v>1</v>
      </c>
      <c r="G13" s="9">
        <v>226</v>
      </c>
      <c r="H13" s="9">
        <v>177</v>
      </c>
      <c r="I13" s="9">
        <v>214</v>
      </c>
      <c r="J13" s="10">
        <v>161</v>
      </c>
      <c r="K13" s="11">
        <f t="shared" si="1"/>
        <v>778</v>
      </c>
      <c r="L13" s="9">
        <f t="shared" si="2"/>
        <v>926</v>
      </c>
      <c r="M13" s="25">
        <f t="shared" si="3"/>
        <v>226</v>
      </c>
      <c r="N13" s="25">
        <f t="shared" si="4"/>
        <v>263</v>
      </c>
      <c r="O13" s="8">
        <v>6</v>
      </c>
      <c r="P13" s="9">
        <v>164</v>
      </c>
      <c r="Q13" s="9">
        <v>144</v>
      </c>
      <c r="R13" s="9">
        <v>182</v>
      </c>
      <c r="S13" s="10">
        <v>160</v>
      </c>
      <c r="T13" s="11">
        <f t="shared" si="5"/>
        <v>650</v>
      </c>
      <c r="U13" s="17">
        <f t="shared" si="6"/>
        <v>798</v>
      </c>
      <c r="V13" s="25">
        <f t="shared" si="21"/>
        <v>226</v>
      </c>
      <c r="W13" s="25">
        <f t="shared" si="7"/>
        <v>263</v>
      </c>
      <c r="X13" s="8">
        <v>2</v>
      </c>
      <c r="Y13" s="9">
        <v>147</v>
      </c>
      <c r="Z13" s="9">
        <v>169</v>
      </c>
      <c r="AA13" s="9">
        <v>212</v>
      </c>
      <c r="AB13" s="9">
        <v>171</v>
      </c>
      <c r="AC13" s="18">
        <f t="shared" si="8"/>
        <v>699</v>
      </c>
      <c r="AD13" s="17">
        <f t="shared" si="9"/>
        <v>847</v>
      </c>
      <c r="AE13" s="25">
        <f t="shared" si="17"/>
        <v>226</v>
      </c>
      <c r="AF13" s="25">
        <f t="shared" si="10"/>
        <v>263</v>
      </c>
      <c r="AG13" s="8">
        <v>3</v>
      </c>
      <c r="AH13" s="9">
        <v>142</v>
      </c>
      <c r="AI13" s="9">
        <v>151</v>
      </c>
      <c r="AJ13" s="9">
        <v>148</v>
      </c>
      <c r="AK13" s="9">
        <v>157</v>
      </c>
      <c r="AL13" s="11"/>
      <c r="AM13" s="17"/>
      <c r="AN13" s="25">
        <f t="shared" si="18"/>
        <v>226</v>
      </c>
      <c r="AO13" s="25">
        <f t="shared" si="13"/>
        <v>263</v>
      </c>
      <c r="AP13" s="8">
        <v>5</v>
      </c>
      <c r="AQ13" s="17">
        <v>153</v>
      </c>
      <c r="AR13" s="17">
        <v>183</v>
      </c>
      <c r="AS13" s="17">
        <v>126</v>
      </c>
      <c r="AT13" s="17">
        <v>146</v>
      </c>
      <c r="AU13" s="18">
        <f t="shared" si="23"/>
        <v>608</v>
      </c>
      <c r="AV13" s="17">
        <f t="shared" si="24"/>
        <v>756</v>
      </c>
      <c r="AW13" s="25">
        <f t="shared" si="19"/>
        <v>226</v>
      </c>
      <c r="AX13" s="34">
        <f t="shared" si="14"/>
        <v>263</v>
      </c>
      <c r="AY13" s="43">
        <f t="shared" si="15"/>
        <v>170.9375</v>
      </c>
      <c r="AZ13" s="19">
        <v>37</v>
      </c>
      <c r="BA13" s="46">
        <f t="shared" si="20"/>
        <v>34.34375</v>
      </c>
    </row>
    <row r="14" spans="1:53" ht="14.45" customHeight="1">
      <c r="A14" s="50"/>
      <c r="B14" s="20">
        <f t="shared" si="16"/>
        <v>2862</v>
      </c>
      <c r="C14" s="21">
        <f t="shared" si="0"/>
        <v>3278</v>
      </c>
      <c r="D14" s="22" t="s">
        <v>19</v>
      </c>
      <c r="E14" s="19">
        <v>26</v>
      </c>
      <c r="F14" s="8">
        <v>6</v>
      </c>
      <c r="G14" s="9">
        <v>202</v>
      </c>
      <c r="H14" s="9">
        <v>162</v>
      </c>
      <c r="I14" s="9">
        <v>201</v>
      </c>
      <c r="J14" s="10">
        <v>161</v>
      </c>
      <c r="K14" s="11">
        <f t="shared" si="1"/>
        <v>726</v>
      </c>
      <c r="L14" s="9">
        <f t="shared" si="2"/>
        <v>830</v>
      </c>
      <c r="M14" s="25">
        <f t="shared" si="3"/>
        <v>202</v>
      </c>
      <c r="N14" s="25">
        <f t="shared" si="4"/>
        <v>228</v>
      </c>
      <c r="O14" s="8">
        <v>4</v>
      </c>
      <c r="P14" s="8">
        <v>212</v>
      </c>
      <c r="Q14" s="9">
        <v>176</v>
      </c>
      <c r="R14" s="9">
        <v>168</v>
      </c>
      <c r="S14" s="9">
        <v>180</v>
      </c>
      <c r="T14" s="11">
        <f t="shared" si="5"/>
        <v>736</v>
      </c>
      <c r="U14" s="17">
        <f t="shared" si="6"/>
        <v>840</v>
      </c>
      <c r="V14" s="25">
        <f t="shared" si="21"/>
        <v>212</v>
      </c>
      <c r="W14" s="25">
        <f t="shared" si="7"/>
        <v>238</v>
      </c>
      <c r="X14" s="8">
        <v>5</v>
      </c>
      <c r="Y14" s="8">
        <v>145</v>
      </c>
      <c r="Z14" s="9">
        <v>160</v>
      </c>
      <c r="AA14" s="9">
        <v>195</v>
      </c>
      <c r="AB14" s="9">
        <v>207</v>
      </c>
      <c r="AC14" s="18">
        <f t="shared" si="8"/>
        <v>707</v>
      </c>
      <c r="AD14" s="17">
        <f t="shared" si="9"/>
        <v>811</v>
      </c>
      <c r="AE14" s="25">
        <f t="shared" si="17"/>
        <v>212</v>
      </c>
      <c r="AF14" s="25">
        <f t="shared" si="10"/>
        <v>238</v>
      </c>
      <c r="AG14" s="8">
        <v>4</v>
      </c>
      <c r="AH14" s="9">
        <v>193</v>
      </c>
      <c r="AI14" s="9">
        <v>150</v>
      </c>
      <c r="AJ14" s="9">
        <v>173</v>
      </c>
      <c r="AK14" s="9">
        <v>120</v>
      </c>
      <c r="AL14" s="11"/>
      <c r="AM14" s="17"/>
      <c r="AN14" s="25">
        <f t="shared" si="18"/>
        <v>212</v>
      </c>
      <c r="AO14" s="25">
        <f t="shared" si="13"/>
        <v>238</v>
      </c>
      <c r="AP14" s="8">
        <v>1</v>
      </c>
      <c r="AQ14" s="17">
        <v>174</v>
      </c>
      <c r="AR14" s="17">
        <v>195</v>
      </c>
      <c r="AS14" s="17">
        <v>165</v>
      </c>
      <c r="AT14" s="17">
        <v>159</v>
      </c>
      <c r="AU14" s="18">
        <f t="shared" si="23"/>
        <v>693</v>
      </c>
      <c r="AV14" s="17">
        <f t="shared" si="24"/>
        <v>797</v>
      </c>
      <c r="AW14" s="25">
        <f t="shared" si="19"/>
        <v>212</v>
      </c>
      <c r="AX14" s="34">
        <f t="shared" si="14"/>
        <v>238</v>
      </c>
      <c r="AY14" s="43">
        <f t="shared" si="15"/>
        <v>178.875</v>
      </c>
      <c r="AZ14" s="19">
        <v>26</v>
      </c>
      <c r="BA14" s="46">
        <f t="shared" si="20"/>
        <v>28.787499999999998</v>
      </c>
    </row>
    <row r="15" spans="1:53" ht="14.45" customHeight="1">
      <c r="A15" s="50"/>
      <c r="B15" s="20">
        <f t="shared" si="16"/>
        <v>2586</v>
      </c>
      <c r="C15" s="21">
        <f t="shared" si="0"/>
        <v>3290</v>
      </c>
      <c r="D15" s="22" t="s">
        <v>14</v>
      </c>
      <c r="E15" s="19">
        <v>44</v>
      </c>
      <c r="F15" s="8">
        <v>5</v>
      </c>
      <c r="G15" s="9">
        <v>170</v>
      </c>
      <c r="H15" s="9">
        <v>189</v>
      </c>
      <c r="I15" s="9">
        <v>140</v>
      </c>
      <c r="J15" s="10">
        <v>147</v>
      </c>
      <c r="K15" s="11">
        <f t="shared" si="1"/>
        <v>646</v>
      </c>
      <c r="L15" s="9">
        <f t="shared" si="2"/>
        <v>822</v>
      </c>
      <c r="M15" s="25">
        <f t="shared" si="3"/>
        <v>189</v>
      </c>
      <c r="N15" s="25">
        <f t="shared" si="4"/>
        <v>233</v>
      </c>
      <c r="O15" s="8">
        <v>6</v>
      </c>
      <c r="P15" s="9">
        <v>130</v>
      </c>
      <c r="Q15" s="9">
        <v>181</v>
      </c>
      <c r="R15" s="9">
        <v>179</v>
      </c>
      <c r="S15" s="10">
        <v>171</v>
      </c>
      <c r="T15" s="11">
        <f t="shared" si="5"/>
        <v>661</v>
      </c>
      <c r="U15" s="17">
        <f t="shared" si="6"/>
        <v>837</v>
      </c>
      <c r="V15" s="25">
        <f t="shared" si="21"/>
        <v>189</v>
      </c>
      <c r="W15" s="25">
        <f t="shared" si="7"/>
        <v>233</v>
      </c>
      <c r="X15" s="8">
        <v>6</v>
      </c>
      <c r="Y15" s="9">
        <v>189</v>
      </c>
      <c r="Z15" s="9">
        <v>182</v>
      </c>
      <c r="AA15" s="9">
        <v>156</v>
      </c>
      <c r="AB15" s="9">
        <v>135</v>
      </c>
      <c r="AC15" s="18">
        <f t="shared" si="8"/>
        <v>662</v>
      </c>
      <c r="AD15" s="17">
        <f t="shared" si="9"/>
        <v>838</v>
      </c>
      <c r="AE15" s="25">
        <f t="shared" si="17"/>
        <v>189</v>
      </c>
      <c r="AF15" s="25">
        <f t="shared" si="10"/>
        <v>233</v>
      </c>
      <c r="AG15" s="8">
        <v>1</v>
      </c>
      <c r="AH15" s="9">
        <v>135</v>
      </c>
      <c r="AI15" s="9">
        <v>112</v>
      </c>
      <c r="AJ15" s="9">
        <v>186</v>
      </c>
      <c r="AK15" s="9">
        <v>129</v>
      </c>
      <c r="AL15" s="11"/>
      <c r="AM15" s="17"/>
      <c r="AN15" s="25">
        <f t="shared" si="18"/>
        <v>189</v>
      </c>
      <c r="AO15" s="25">
        <f t="shared" si="13"/>
        <v>233</v>
      </c>
      <c r="AP15" s="8">
        <v>4</v>
      </c>
      <c r="AQ15" s="17">
        <v>131</v>
      </c>
      <c r="AR15" s="17">
        <v>187</v>
      </c>
      <c r="AS15" s="17">
        <v>181</v>
      </c>
      <c r="AT15" s="17">
        <v>118</v>
      </c>
      <c r="AU15" s="18">
        <f t="shared" si="23"/>
        <v>617</v>
      </c>
      <c r="AV15" s="17">
        <f t="shared" si="24"/>
        <v>793</v>
      </c>
      <c r="AW15" s="25">
        <f t="shared" si="19"/>
        <v>189</v>
      </c>
      <c r="AX15" s="34">
        <f t="shared" si="14"/>
        <v>233</v>
      </c>
      <c r="AY15" s="43">
        <f t="shared" si="15"/>
        <v>161.625</v>
      </c>
      <c r="AZ15" s="19">
        <v>44</v>
      </c>
      <c r="BA15" s="46">
        <f t="shared" si="20"/>
        <v>40.862499999999997</v>
      </c>
    </row>
    <row r="16" spans="1:53" ht="14.45" customHeight="1">
      <c r="A16" s="50"/>
      <c r="B16" s="20">
        <f t="shared" si="16"/>
        <v>2534</v>
      </c>
      <c r="C16" s="21">
        <f t="shared" si="0"/>
        <v>3302</v>
      </c>
      <c r="D16" s="22" t="s">
        <v>16</v>
      </c>
      <c r="E16" s="19">
        <v>48</v>
      </c>
      <c r="F16" s="8">
        <v>3</v>
      </c>
      <c r="G16" s="9">
        <v>198</v>
      </c>
      <c r="H16" s="9">
        <v>220</v>
      </c>
      <c r="I16" s="9">
        <v>154</v>
      </c>
      <c r="J16" s="10">
        <v>123</v>
      </c>
      <c r="K16" s="11">
        <f t="shared" si="1"/>
        <v>695</v>
      </c>
      <c r="L16" s="9">
        <f t="shared" si="2"/>
        <v>887</v>
      </c>
      <c r="M16" s="25">
        <f t="shared" si="3"/>
        <v>220</v>
      </c>
      <c r="N16" s="25">
        <f t="shared" si="4"/>
        <v>268</v>
      </c>
      <c r="O16" s="8">
        <v>5</v>
      </c>
      <c r="P16" s="9">
        <v>135</v>
      </c>
      <c r="Q16" s="9">
        <v>201</v>
      </c>
      <c r="R16" s="9">
        <v>130</v>
      </c>
      <c r="S16" s="10">
        <v>131</v>
      </c>
      <c r="T16" s="11">
        <f t="shared" si="5"/>
        <v>597</v>
      </c>
      <c r="U16" s="17">
        <f t="shared" si="6"/>
        <v>789</v>
      </c>
      <c r="V16" s="25">
        <f t="shared" si="21"/>
        <v>220</v>
      </c>
      <c r="W16" s="25">
        <f t="shared" si="7"/>
        <v>268</v>
      </c>
      <c r="X16" s="8">
        <v>5</v>
      </c>
      <c r="Y16" s="9">
        <v>134</v>
      </c>
      <c r="Z16" s="9">
        <v>193</v>
      </c>
      <c r="AA16" s="9">
        <v>164</v>
      </c>
      <c r="AB16" s="9">
        <v>139</v>
      </c>
      <c r="AC16" s="18">
        <f t="shared" si="8"/>
        <v>630</v>
      </c>
      <c r="AD16" s="17">
        <f t="shared" si="9"/>
        <v>822</v>
      </c>
      <c r="AE16" s="25">
        <f t="shared" si="17"/>
        <v>220</v>
      </c>
      <c r="AF16" s="25">
        <f t="shared" si="10"/>
        <v>268</v>
      </c>
      <c r="AG16" s="8">
        <v>2</v>
      </c>
      <c r="AH16" s="9">
        <v>163</v>
      </c>
      <c r="AI16" s="9">
        <v>136</v>
      </c>
      <c r="AJ16" s="9">
        <v>155</v>
      </c>
      <c r="AK16" s="9">
        <v>128</v>
      </c>
      <c r="AL16" s="11"/>
      <c r="AM16" s="17"/>
      <c r="AN16" s="25">
        <f t="shared" si="18"/>
        <v>220</v>
      </c>
      <c r="AO16" s="25">
        <f t="shared" si="13"/>
        <v>268</v>
      </c>
      <c r="AP16" s="8">
        <v>2</v>
      </c>
      <c r="AQ16" s="17">
        <v>159</v>
      </c>
      <c r="AR16" s="17">
        <v>176</v>
      </c>
      <c r="AS16" s="17">
        <v>147</v>
      </c>
      <c r="AT16" s="17">
        <v>130</v>
      </c>
      <c r="AU16" s="18">
        <f t="shared" si="23"/>
        <v>612</v>
      </c>
      <c r="AV16" s="17">
        <f t="shared" si="24"/>
        <v>804</v>
      </c>
      <c r="AW16" s="25">
        <f t="shared" si="19"/>
        <v>220</v>
      </c>
      <c r="AX16" s="34">
        <f t="shared" si="14"/>
        <v>268</v>
      </c>
      <c r="AY16" s="43">
        <f t="shared" si="15"/>
        <v>158.375</v>
      </c>
      <c r="AZ16" s="19">
        <v>48</v>
      </c>
      <c r="BA16" s="46">
        <f t="shared" si="20"/>
        <v>43.137499999999996</v>
      </c>
    </row>
    <row r="17" spans="1:53" ht="14.45" customHeight="1">
      <c r="A17" s="50"/>
      <c r="B17" s="20">
        <f t="shared" si="16"/>
        <v>2574</v>
      </c>
      <c r="C17" s="21">
        <f t="shared" si="0"/>
        <v>3294</v>
      </c>
      <c r="D17" s="22" t="s">
        <v>31</v>
      </c>
      <c r="E17" s="19">
        <v>45</v>
      </c>
      <c r="F17" s="8">
        <v>5</v>
      </c>
      <c r="G17" s="9">
        <v>148</v>
      </c>
      <c r="H17" s="9">
        <v>121</v>
      </c>
      <c r="I17" s="9">
        <v>148</v>
      </c>
      <c r="J17" s="10">
        <v>124</v>
      </c>
      <c r="K17" s="11"/>
      <c r="L17" s="9"/>
      <c r="M17" s="25">
        <f t="shared" ref="M17:M19" si="25">MAX(G17:J17)</f>
        <v>148</v>
      </c>
      <c r="N17" s="25">
        <f t="shared" ref="N17:N19" si="26">M17+$E17</f>
        <v>193</v>
      </c>
      <c r="O17" s="8">
        <v>2</v>
      </c>
      <c r="P17" s="9">
        <v>178</v>
      </c>
      <c r="Q17" s="9">
        <v>156</v>
      </c>
      <c r="R17" s="9">
        <v>147</v>
      </c>
      <c r="S17" s="10">
        <v>138</v>
      </c>
      <c r="T17" s="11">
        <f t="shared" si="5"/>
        <v>619</v>
      </c>
      <c r="U17" s="17">
        <f t="shared" si="6"/>
        <v>799</v>
      </c>
      <c r="V17" s="25">
        <f t="shared" si="21"/>
        <v>178</v>
      </c>
      <c r="W17" s="25">
        <f t="shared" ref="W17:W19" si="27">V17+$E17</f>
        <v>223</v>
      </c>
      <c r="X17" s="8">
        <v>3</v>
      </c>
      <c r="Y17" s="9">
        <v>147</v>
      </c>
      <c r="Z17" s="9">
        <v>148</v>
      </c>
      <c r="AA17" s="9">
        <v>125</v>
      </c>
      <c r="AB17" s="9">
        <v>179</v>
      </c>
      <c r="AC17" s="18">
        <f t="shared" si="8"/>
        <v>599</v>
      </c>
      <c r="AD17" s="17">
        <f t="shared" si="9"/>
        <v>779</v>
      </c>
      <c r="AE17" s="25">
        <f t="shared" si="17"/>
        <v>179</v>
      </c>
      <c r="AF17" s="25">
        <f t="shared" ref="AF17:AF19" si="28">AE17+$E17</f>
        <v>224</v>
      </c>
      <c r="AG17" s="8">
        <v>2</v>
      </c>
      <c r="AH17" s="9">
        <v>151</v>
      </c>
      <c r="AI17" s="9">
        <v>187</v>
      </c>
      <c r="AJ17" s="9">
        <v>182</v>
      </c>
      <c r="AK17" s="9">
        <v>168</v>
      </c>
      <c r="AL17" s="11">
        <f t="shared" si="11"/>
        <v>688</v>
      </c>
      <c r="AM17" s="17">
        <f t="shared" si="12"/>
        <v>868</v>
      </c>
      <c r="AN17" s="25">
        <f t="shared" si="18"/>
        <v>187</v>
      </c>
      <c r="AO17" s="25">
        <f t="shared" ref="AO17:AO18" si="29">AN17+$E17</f>
        <v>232</v>
      </c>
      <c r="AP17" s="8">
        <v>3</v>
      </c>
      <c r="AQ17" s="17">
        <v>132</v>
      </c>
      <c r="AR17" s="17">
        <v>168</v>
      </c>
      <c r="AS17" s="17">
        <v>179</v>
      </c>
      <c r="AT17" s="17">
        <v>189</v>
      </c>
      <c r="AU17" s="18">
        <f t="shared" si="23"/>
        <v>668</v>
      </c>
      <c r="AV17" s="17">
        <f t="shared" si="24"/>
        <v>848</v>
      </c>
      <c r="AW17" s="25">
        <f t="shared" si="19"/>
        <v>189</v>
      </c>
      <c r="AX17" s="34">
        <f t="shared" ref="AX17:AX18" si="30">AW17+$E17</f>
        <v>234</v>
      </c>
      <c r="AY17" s="43">
        <f t="shared" si="15"/>
        <v>160.875</v>
      </c>
      <c r="AZ17" s="19">
        <v>45</v>
      </c>
      <c r="BA17" s="46">
        <f t="shared" si="20"/>
        <v>41.387499999999996</v>
      </c>
    </row>
    <row r="18" spans="1:53" ht="14.45" customHeight="1">
      <c r="A18" s="50"/>
      <c r="B18" s="20">
        <f t="shared" ref="B18" si="31">SUM(K18+T18+AC18+AL18+AU18)</f>
        <v>2832</v>
      </c>
      <c r="C18" s="21">
        <f t="shared" ref="C18" si="32">SUM(L18+U18+AD18+AM18+AV18)</f>
        <v>3632</v>
      </c>
      <c r="D18" s="22" t="s">
        <v>47</v>
      </c>
      <c r="E18" s="19">
        <v>50</v>
      </c>
      <c r="F18" s="8">
        <v>6</v>
      </c>
      <c r="G18" s="9">
        <v>198</v>
      </c>
      <c r="H18" s="9">
        <v>201</v>
      </c>
      <c r="I18" s="9">
        <v>167</v>
      </c>
      <c r="J18" s="10">
        <v>141</v>
      </c>
      <c r="K18" s="11">
        <f t="shared" si="1"/>
        <v>707</v>
      </c>
      <c r="L18" s="9">
        <f t="shared" si="2"/>
        <v>907</v>
      </c>
      <c r="M18" s="25">
        <f t="shared" si="25"/>
        <v>201</v>
      </c>
      <c r="N18" s="25">
        <f t="shared" si="26"/>
        <v>251</v>
      </c>
      <c r="O18" s="8">
        <v>5</v>
      </c>
      <c r="P18" s="9">
        <v>203</v>
      </c>
      <c r="Q18" s="9">
        <v>166</v>
      </c>
      <c r="R18" s="9">
        <v>200</v>
      </c>
      <c r="S18" s="10">
        <v>167</v>
      </c>
      <c r="T18" s="11">
        <f t="shared" ref="T18" si="33">SUM(P18:S18)</f>
        <v>736</v>
      </c>
      <c r="U18" s="17">
        <f t="shared" ref="U18" si="34">T18+(4*E18)</f>
        <v>936</v>
      </c>
      <c r="V18" s="25">
        <f t="shared" si="21"/>
        <v>203</v>
      </c>
      <c r="W18" s="25">
        <f t="shared" si="27"/>
        <v>253</v>
      </c>
      <c r="X18" s="8">
        <v>1</v>
      </c>
      <c r="Y18" s="9">
        <v>179</v>
      </c>
      <c r="Z18" s="9">
        <v>144</v>
      </c>
      <c r="AA18" s="9">
        <v>205</v>
      </c>
      <c r="AB18" s="9">
        <v>254</v>
      </c>
      <c r="AC18" s="18">
        <f t="shared" ref="AC18" si="35">SUM(Y18:AB18)</f>
        <v>782</v>
      </c>
      <c r="AD18" s="17">
        <f t="shared" ref="AD18" si="36">AC18+(4*E18)</f>
        <v>982</v>
      </c>
      <c r="AE18" s="25">
        <f t="shared" si="17"/>
        <v>254</v>
      </c>
      <c r="AF18" s="25">
        <f t="shared" si="28"/>
        <v>304</v>
      </c>
      <c r="AG18" s="8">
        <v>5</v>
      </c>
      <c r="AH18" s="9">
        <v>116</v>
      </c>
      <c r="AI18" s="9">
        <v>107</v>
      </c>
      <c r="AJ18" s="9">
        <v>179</v>
      </c>
      <c r="AK18" s="9">
        <v>205</v>
      </c>
      <c r="AL18" s="11">
        <f t="shared" ref="AL18" si="37">SUM(AH18:AK18)</f>
        <v>607</v>
      </c>
      <c r="AM18" s="17">
        <f t="shared" ref="AM18" si="38">AL18+(4*E18)</f>
        <v>807</v>
      </c>
      <c r="AN18" s="25">
        <f t="shared" si="18"/>
        <v>254</v>
      </c>
      <c r="AO18" s="25">
        <f t="shared" si="29"/>
        <v>304</v>
      </c>
      <c r="AP18" s="8">
        <v>4</v>
      </c>
      <c r="AQ18" s="17">
        <v>139</v>
      </c>
      <c r="AR18" s="17">
        <v>138</v>
      </c>
      <c r="AS18" s="17">
        <v>155</v>
      </c>
      <c r="AT18" s="17">
        <v>155</v>
      </c>
      <c r="AU18" s="18"/>
      <c r="AV18" s="17"/>
      <c r="AW18" s="25">
        <f t="shared" si="19"/>
        <v>254</v>
      </c>
      <c r="AX18" s="34">
        <f t="shared" si="30"/>
        <v>304</v>
      </c>
      <c r="AY18" s="43">
        <f t="shared" si="15"/>
        <v>177</v>
      </c>
      <c r="AZ18" s="19">
        <v>50</v>
      </c>
      <c r="BA18" s="46">
        <f t="shared" si="20"/>
        <v>30.099999999999998</v>
      </c>
    </row>
    <row r="19" spans="1:53" ht="14.45" customHeight="1">
      <c r="A19" s="50"/>
      <c r="B19" s="20">
        <f t="shared" si="16"/>
        <v>2087</v>
      </c>
      <c r="C19" s="21">
        <f t="shared" si="0"/>
        <v>3111</v>
      </c>
      <c r="D19" s="22" t="s">
        <v>45</v>
      </c>
      <c r="E19" s="19">
        <v>64</v>
      </c>
      <c r="F19" s="8">
        <v>1</v>
      </c>
      <c r="G19" s="9">
        <v>133</v>
      </c>
      <c r="H19" s="9">
        <v>115</v>
      </c>
      <c r="I19" s="9">
        <v>160</v>
      </c>
      <c r="J19" s="10">
        <v>139</v>
      </c>
      <c r="K19" s="11">
        <f t="shared" ref="K19:K22" si="39">SUM(G19:J19)</f>
        <v>547</v>
      </c>
      <c r="L19" s="9">
        <f t="shared" si="2"/>
        <v>803</v>
      </c>
      <c r="M19" s="25">
        <f t="shared" si="25"/>
        <v>160</v>
      </c>
      <c r="N19" s="25">
        <f t="shared" si="26"/>
        <v>224</v>
      </c>
      <c r="O19" s="8">
        <v>1</v>
      </c>
      <c r="P19" s="9">
        <v>130</v>
      </c>
      <c r="Q19" s="9">
        <v>129</v>
      </c>
      <c r="R19" s="9">
        <v>127</v>
      </c>
      <c r="S19" s="10">
        <v>97</v>
      </c>
      <c r="T19" s="11">
        <f t="shared" si="5"/>
        <v>483</v>
      </c>
      <c r="U19" s="17">
        <f t="shared" ref="U19:U25" si="40">T19+(4*E19)</f>
        <v>739</v>
      </c>
      <c r="V19" s="25">
        <f t="shared" si="21"/>
        <v>160</v>
      </c>
      <c r="W19" s="25">
        <f t="shared" si="27"/>
        <v>224</v>
      </c>
      <c r="X19" s="6">
        <v>1</v>
      </c>
      <c r="Y19" s="9">
        <v>152</v>
      </c>
      <c r="Z19" s="9">
        <v>122</v>
      </c>
      <c r="AA19" s="9">
        <v>125</v>
      </c>
      <c r="AB19" s="9">
        <v>137</v>
      </c>
      <c r="AC19" s="18"/>
      <c r="AD19" s="17"/>
      <c r="AE19" s="25">
        <f t="shared" si="17"/>
        <v>160</v>
      </c>
      <c r="AF19" s="25">
        <f t="shared" si="28"/>
        <v>224</v>
      </c>
      <c r="AG19" s="8">
        <v>6</v>
      </c>
      <c r="AH19" s="9">
        <v>76</v>
      </c>
      <c r="AI19" s="9">
        <v>134</v>
      </c>
      <c r="AJ19" s="9">
        <v>159</v>
      </c>
      <c r="AK19" s="9">
        <v>156</v>
      </c>
      <c r="AL19" s="11">
        <f t="shared" si="11"/>
        <v>525</v>
      </c>
      <c r="AM19" s="17">
        <f t="shared" ref="AM19:AM25" si="41">AL19+(4*E19)</f>
        <v>781</v>
      </c>
      <c r="AN19" s="25">
        <f t="shared" si="18"/>
        <v>160</v>
      </c>
      <c r="AO19" s="25">
        <f t="shared" si="13"/>
        <v>224</v>
      </c>
      <c r="AP19" s="8">
        <v>1</v>
      </c>
      <c r="AQ19" s="17">
        <v>133</v>
      </c>
      <c r="AR19" s="17">
        <v>130</v>
      </c>
      <c r="AS19" s="17">
        <v>141</v>
      </c>
      <c r="AT19" s="17">
        <v>128</v>
      </c>
      <c r="AU19" s="18">
        <f t="shared" ref="AU19:AU22" si="42">SUM(AQ19:AT19)</f>
        <v>532</v>
      </c>
      <c r="AV19" s="17">
        <f t="shared" ref="AV19:AV25" si="43">AU19+(4*E19)</f>
        <v>788</v>
      </c>
      <c r="AW19" s="25">
        <f t="shared" si="19"/>
        <v>160</v>
      </c>
      <c r="AX19" s="34">
        <f t="shared" si="14"/>
        <v>224</v>
      </c>
      <c r="AY19" s="43">
        <f>B19/16</f>
        <v>130.4375</v>
      </c>
      <c r="AZ19" s="19">
        <v>64</v>
      </c>
      <c r="BA19" s="46">
        <f t="shared" si="20"/>
        <v>62.693749999999994</v>
      </c>
    </row>
    <row r="20" spans="1:53" ht="14.45" customHeight="1">
      <c r="A20" s="50"/>
      <c r="B20" s="20">
        <f t="shared" si="16"/>
        <v>2384</v>
      </c>
      <c r="C20" s="21">
        <f t="shared" si="0"/>
        <v>3104</v>
      </c>
      <c r="D20" s="22" t="s">
        <v>25</v>
      </c>
      <c r="E20" s="19">
        <v>45</v>
      </c>
      <c r="F20" s="8">
        <v>5</v>
      </c>
      <c r="G20" s="27">
        <v>156</v>
      </c>
      <c r="H20" s="27">
        <v>115</v>
      </c>
      <c r="I20" s="27">
        <v>178</v>
      </c>
      <c r="J20" s="27">
        <v>167</v>
      </c>
      <c r="K20" s="11">
        <f t="shared" si="39"/>
        <v>616</v>
      </c>
      <c r="L20" s="9">
        <f t="shared" si="2"/>
        <v>796</v>
      </c>
      <c r="M20" s="25">
        <f t="shared" si="3"/>
        <v>178</v>
      </c>
      <c r="N20" s="25">
        <f t="shared" si="4"/>
        <v>223</v>
      </c>
      <c r="O20" s="8">
        <v>1</v>
      </c>
      <c r="P20" s="9">
        <v>163</v>
      </c>
      <c r="Q20" s="9">
        <v>156</v>
      </c>
      <c r="R20" s="9">
        <v>183</v>
      </c>
      <c r="S20" s="10">
        <v>124</v>
      </c>
      <c r="T20" s="11">
        <f t="shared" si="5"/>
        <v>626</v>
      </c>
      <c r="U20" s="17">
        <f t="shared" si="40"/>
        <v>806</v>
      </c>
      <c r="V20" s="25">
        <f t="shared" si="21"/>
        <v>183</v>
      </c>
      <c r="W20" s="25">
        <f t="shared" si="7"/>
        <v>228</v>
      </c>
      <c r="X20" s="6">
        <v>1</v>
      </c>
      <c r="Y20" s="9">
        <v>111</v>
      </c>
      <c r="Z20" s="9">
        <v>118</v>
      </c>
      <c r="AA20" s="9">
        <v>117</v>
      </c>
      <c r="AB20" s="9">
        <v>166</v>
      </c>
      <c r="AC20" s="18">
        <f t="shared" si="8"/>
        <v>512</v>
      </c>
      <c r="AD20" s="17">
        <f t="shared" ref="AD20:AD25" si="44">AC20+(4*E20)</f>
        <v>692</v>
      </c>
      <c r="AE20" s="25">
        <f t="shared" si="17"/>
        <v>183</v>
      </c>
      <c r="AF20" s="25">
        <f t="shared" si="10"/>
        <v>228</v>
      </c>
      <c r="AG20" s="8">
        <v>5</v>
      </c>
      <c r="AH20" s="9">
        <v>197</v>
      </c>
      <c r="AI20" s="9">
        <v>175</v>
      </c>
      <c r="AJ20" s="9">
        <v>128</v>
      </c>
      <c r="AK20" s="9">
        <v>130</v>
      </c>
      <c r="AL20" s="11">
        <f t="shared" si="11"/>
        <v>630</v>
      </c>
      <c r="AM20" s="17">
        <f t="shared" si="41"/>
        <v>810</v>
      </c>
      <c r="AN20" s="25">
        <f t="shared" si="18"/>
        <v>197</v>
      </c>
      <c r="AO20" s="25">
        <f t="shared" si="13"/>
        <v>242</v>
      </c>
      <c r="AP20" s="8"/>
      <c r="AQ20" s="17"/>
      <c r="AR20" s="17"/>
      <c r="AS20" s="17"/>
      <c r="AT20" s="17"/>
      <c r="AU20" s="18"/>
      <c r="AV20" s="17"/>
      <c r="AW20" s="25">
        <f t="shared" si="19"/>
        <v>197</v>
      </c>
      <c r="AX20" s="34">
        <f t="shared" si="14"/>
        <v>242</v>
      </c>
      <c r="AY20" s="43">
        <f t="shared" ref="AY20:AY25" si="45">B20/16</f>
        <v>149</v>
      </c>
      <c r="AZ20" s="19">
        <v>45</v>
      </c>
      <c r="BA20" s="46">
        <f t="shared" si="20"/>
        <v>49.699999999999996</v>
      </c>
    </row>
    <row r="21" spans="1:53" ht="14.45" customHeight="1">
      <c r="A21" s="50"/>
      <c r="B21" s="20">
        <f t="shared" si="16"/>
        <v>2561</v>
      </c>
      <c r="C21" s="21">
        <f t="shared" si="0"/>
        <v>3249</v>
      </c>
      <c r="D21" s="22" t="s">
        <v>46</v>
      </c>
      <c r="E21" s="19">
        <v>43</v>
      </c>
      <c r="F21" s="8">
        <v>2</v>
      </c>
      <c r="G21" s="9">
        <v>157</v>
      </c>
      <c r="H21" s="9">
        <v>189</v>
      </c>
      <c r="I21" s="9">
        <v>128</v>
      </c>
      <c r="J21" s="10">
        <v>177</v>
      </c>
      <c r="K21" s="11">
        <f t="shared" si="39"/>
        <v>651</v>
      </c>
      <c r="L21" s="9">
        <f t="shared" si="2"/>
        <v>823</v>
      </c>
      <c r="M21" s="25">
        <f t="shared" si="3"/>
        <v>189</v>
      </c>
      <c r="N21" s="25">
        <f t="shared" si="4"/>
        <v>232</v>
      </c>
      <c r="O21" s="8">
        <v>2</v>
      </c>
      <c r="P21" s="9">
        <v>160</v>
      </c>
      <c r="Q21" s="9">
        <v>202</v>
      </c>
      <c r="R21" s="9">
        <v>139</v>
      </c>
      <c r="S21" s="10">
        <v>191</v>
      </c>
      <c r="T21" s="11">
        <f t="shared" si="5"/>
        <v>692</v>
      </c>
      <c r="U21" s="17">
        <f t="shared" si="40"/>
        <v>864</v>
      </c>
      <c r="V21" s="25">
        <f t="shared" si="21"/>
        <v>202</v>
      </c>
      <c r="W21" s="25">
        <f t="shared" si="7"/>
        <v>245</v>
      </c>
      <c r="X21" s="8">
        <v>2</v>
      </c>
      <c r="Y21" s="9">
        <v>149</v>
      </c>
      <c r="Z21" s="9">
        <v>160</v>
      </c>
      <c r="AA21" s="9">
        <v>156</v>
      </c>
      <c r="AB21" s="9">
        <v>144</v>
      </c>
      <c r="AC21" s="18">
        <f t="shared" si="8"/>
        <v>609</v>
      </c>
      <c r="AD21" s="17">
        <f t="shared" si="44"/>
        <v>781</v>
      </c>
      <c r="AE21" s="25">
        <f t="shared" si="17"/>
        <v>202</v>
      </c>
      <c r="AF21" s="25">
        <f t="shared" si="10"/>
        <v>245</v>
      </c>
      <c r="AG21" s="8">
        <v>5</v>
      </c>
      <c r="AH21" s="9">
        <v>131</v>
      </c>
      <c r="AI21" s="9">
        <v>144</v>
      </c>
      <c r="AJ21" s="9">
        <v>151</v>
      </c>
      <c r="AK21" s="9">
        <v>183</v>
      </c>
      <c r="AL21" s="11">
        <f t="shared" si="11"/>
        <v>609</v>
      </c>
      <c r="AM21" s="17">
        <f t="shared" si="41"/>
        <v>781</v>
      </c>
      <c r="AN21" s="25">
        <f t="shared" si="18"/>
        <v>202</v>
      </c>
      <c r="AO21" s="25">
        <f t="shared" si="13"/>
        <v>245</v>
      </c>
      <c r="AP21" s="8">
        <v>1</v>
      </c>
      <c r="AQ21" s="17">
        <v>135</v>
      </c>
      <c r="AR21" s="17">
        <v>141</v>
      </c>
      <c r="AS21" s="17">
        <v>149</v>
      </c>
      <c r="AT21" s="17">
        <v>174</v>
      </c>
      <c r="AU21" s="18"/>
      <c r="AV21" s="17"/>
      <c r="AW21" s="25">
        <f t="shared" si="19"/>
        <v>202</v>
      </c>
      <c r="AX21" s="34">
        <f t="shared" si="14"/>
        <v>245</v>
      </c>
      <c r="AY21" s="43">
        <f t="shared" si="45"/>
        <v>160.0625</v>
      </c>
      <c r="AZ21" s="19">
        <v>43</v>
      </c>
      <c r="BA21" s="46">
        <f t="shared" si="20"/>
        <v>41.956249999999997</v>
      </c>
    </row>
    <row r="22" spans="1:53">
      <c r="A22" s="50"/>
      <c r="B22" s="20">
        <f t="shared" si="16"/>
        <v>2284</v>
      </c>
      <c r="C22" s="21">
        <f t="shared" si="0"/>
        <v>3164</v>
      </c>
      <c r="D22" s="22" t="s">
        <v>24</v>
      </c>
      <c r="E22" s="19">
        <v>55</v>
      </c>
      <c r="F22" s="8">
        <v>6</v>
      </c>
      <c r="G22" s="9">
        <v>106</v>
      </c>
      <c r="H22" s="9">
        <v>111</v>
      </c>
      <c r="I22" s="9">
        <v>151</v>
      </c>
      <c r="J22" s="10">
        <v>159</v>
      </c>
      <c r="K22" s="11">
        <f t="shared" si="39"/>
        <v>527</v>
      </c>
      <c r="L22" s="9">
        <f t="shared" si="2"/>
        <v>747</v>
      </c>
      <c r="M22" s="25">
        <f t="shared" si="3"/>
        <v>159</v>
      </c>
      <c r="N22" s="25">
        <f t="shared" si="4"/>
        <v>214</v>
      </c>
      <c r="O22" s="8">
        <v>1</v>
      </c>
      <c r="P22" s="9">
        <v>180</v>
      </c>
      <c r="Q22" s="9">
        <v>127</v>
      </c>
      <c r="R22" s="9">
        <v>145</v>
      </c>
      <c r="S22" s="10">
        <v>122</v>
      </c>
      <c r="T22" s="11">
        <f t="shared" si="5"/>
        <v>574</v>
      </c>
      <c r="U22" s="17">
        <f t="shared" si="40"/>
        <v>794</v>
      </c>
      <c r="V22" s="25">
        <f t="shared" si="21"/>
        <v>180</v>
      </c>
      <c r="W22" s="25">
        <f t="shared" si="7"/>
        <v>235</v>
      </c>
      <c r="X22" s="8">
        <v>6</v>
      </c>
      <c r="Y22" s="9">
        <v>115</v>
      </c>
      <c r="Z22" s="9">
        <v>107</v>
      </c>
      <c r="AA22" s="9">
        <v>133</v>
      </c>
      <c r="AB22" s="9">
        <v>116</v>
      </c>
      <c r="AC22" s="18"/>
      <c r="AD22" s="17"/>
      <c r="AE22" s="25">
        <f t="shared" si="17"/>
        <v>180</v>
      </c>
      <c r="AF22" s="25">
        <f t="shared" si="10"/>
        <v>235</v>
      </c>
      <c r="AG22" s="8">
        <v>6</v>
      </c>
      <c r="AH22" s="9">
        <v>140</v>
      </c>
      <c r="AI22" s="9">
        <v>120</v>
      </c>
      <c r="AJ22" s="9">
        <v>158</v>
      </c>
      <c r="AK22" s="9">
        <v>166</v>
      </c>
      <c r="AL22" s="11">
        <f t="shared" si="11"/>
        <v>584</v>
      </c>
      <c r="AM22" s="17">
        <f t="shared" si="41"/>
        <v>804</v>
      </c>
      <c r="AN22" s="25">
        <f t="shared" si="18"/>
        <v>180</v>
      </c>
      <c r="AO22" s="25">
        <f t="shared" si="13"/>
        <v>235</v>
      </c>
      <c r="AP22" s="8">
        <v>3</v>
      </c>
      <c r="AQ22" s="17">
        <v>144</v>
      </c>
      <c r="AR22" s="17">
        <v>124</v>
      </c>
      <c r="AS22" s="17">
        <v>187</v>
      </c>
      <c r="AT22" s="17">
        <v>144</v>
      </c>
      <c r="AU22" s="18">
        <f t="shared" si="42"/>
        <v>599</v>
      </c>
      <c r="AV22" s="17">
        <f t="shared" si="43"/>
        <v>819</v>
      </c>
      <c r="AW22" s="25">
        <f t="shared" si="19"/>
        <v>187</v>
      </c>
      <c r="AX22" s="34">
        <f t="shared" si="14"/>
        <v>242</v>
      </c>
      <c r="AY22" s="43">
        <f t="shared" si="45"/>
        <v>142.75</v>
      </c>
      <c r="AZ22" s="19">
        <v>55</v>
      </c>
      <c r="BA22" s="46">
        <f t="shared" si="20"/>
        <v>54.074999999999996</v>
      </c>
    </row>
    <row r="23" spans="1:53" ht="14.45" customHeight="1">
      <c r="A23" s="50"/>
      <c r="B23" s="20">
        <f t="shared" si="16"/>
        <v>2416</v>
      </c>
      <c r="C23" s="21">
        <f t="shared" si="0"/>
        <v>3136</v>
      </c>
      <c r="D23" s="22" t="s">
        <v>22</v>
      </c>
      <c r="E23" s="19">
        <v>45</v>
      </c>
      <c r="F23" s="8">
        <v>1</v>
      </c>
      <c r="G23" s="9">
        <v>120</v>
      </c>
      <c r="H23" s="9">
        <v>148</v>
      </c>
      <c r="I23" s="9">
        <v>160</v>
      </c>
      <c r="J23" s="10">
        <v>180</v>
      </c>
      <c r="K23" s="11">
        <f>SUM(G23:J23)</f>
        <v>608</v>
      </c>
      <c r="L23" s="9">
        <f t="shared" si="2"/>
        <v>788</v>
      </c>
      <c r="M23" s="25">
        <f t="shared" si="3"/>
        <v>180</v>
      </c>
      <c r="N23" s="25">
        <f t="shared" si="4"/>
        <v>225</v>
      </c>
      <c r="O23" s="8">
        <v>6</v>
      </c>
      <c r="P23" s="9">
        <v>134</v>
      </c>
      <c r="Q23" s="9">
        <v>156</v>
      </c>
      <c r="R23" s="9">
        <v>175</v>
      </c>
      <c r="S23" s="10">
        <v>133</v>
      </c>
      <c r="T23" s="11">
        <f t="shared" si="5"/>
        <v>598</v>
      </c>
      <c r="U23" s="17">
        <f t="shared" si="40"/>
        <v>778</v>
      </c>
      <c r="V23" s="25">
        <f t="shared" si="21"/>
        <v>180</v>
      </c>
      <c r="W23" s="25">
        <f t="shared" si="7"/>
        <v>225</v>
      </c>
      <c r="X23" s="6">
        <v>5</v>
      </c>
      <c r="Y23" s="9">
        <v>164</v>
      </c>
      <c r="Z23" s="9">
        <v>148</v>
      </c>
      <c r="AA23" s="9">
        <v>143</v>
      </c>
      <c r="AB23" s="9">
        <v>158</v>
      </c>
      <c r="AC23" s="18">
        <f t="shared" si="8"/>
        <v>613</v>
      </c>
      <c r="AD23" s="17">
        <f t="shared" si="44"/>
        <v>793</v>
      </c>
      <c r="AE23" s="25">
        <f t="shared" si="17"/>
        <v>180</v>
      </c>
      <c r="AF23" s="25">
        <f t="shared" si="10"/>
        <v>225</v>
      </c>
      <c r="AG23" s="8">
        <v>4</v>
      </c>
      <c r="AH23" s="9">
        <v>136</v>
      </c>
      <c r="AI23" s="9">
        <v>132</v>
      </c>
      <c r="AJ23" s="9">
        <v>176</v>
      </c>
      <c r="AK23" s="9">
        <v>153</v>
      </c>
      <c r="AL23" s="11">
        <f t="shared" si="11"/>
        <v>597</v>
      </c>
      <c r="AM23" s="17">
        <f t="shared" si="41"/>
        <v>777</v>
      </c>
      <c r="AN23" s="25">
        <f t="shared" si="18"/>
        <v>180</v>
      </c>
      <c r="AO23" s="25">
        <f t="shared" si="13"/>
        <v>225</v>
      </c>
      <c r="AP23" s="8">
        <v>3</v>
      </c>
      <c r="AQ23" s="17">
        <v>137</v>
      </c>
      <c r="AR23" s="17">
        <v>153</v>
      </c>
      <c r="AS23" s="17">
        <v>120</v>
      </c>
      <c r="AT23" s="17">
        <v>133</v>
      </c>
      <c r="AU23" s="18"/>
      <c r="AV23" s="17"/>
      <c r="AW23" s="25">
        <f t="shared" si="19"/>
        <v>180</v>
      </c>
      <c r="AX23" s="34">
        <f t="shared" si="14"/>
        <v>225</v>
      </c>
      <c r="AY23" s="43">
        <f t="shared" si="45"/>
        <v>151</v>
      </c>
      <c r="AZ23" s="19">
        <v>45</v>
      </c>
      <c r="BA23" s="46">
        <f t="shared" si="20"/>
        <v>48.3</v>
      </c>
    </row>
    <row r="24" spans="1:53" ht="14.45" customHeight="1">
      <c r="A24" s="50"/>
      <c r="B24" s="20">
        <f t="shared" si="16"/>
        <v>1993</v>
      </c>
      <c r="C24" s="21">
        <f t="shared" si="0"/>
        <v>3145</v>
      </c>
      <c r="D24" s="22" t="s">
        <v>44</v>
      </c>
      <c r="E24" s="19">
        <v>72</v>
      </c>
      <c r="F24" s="8">
        <v>2</v>
      </c>
      <c r="G24" s="9">
        <v>127</v>
      </c>
      <c r="H24" s="9">
        <v>125</v>
      </c>
      <c r="I24" s="9">
        <v>143</v>
      </c>
      <c r="J24" s="10">
        <v>170</v>
      </c>
      <c r="K24" s="11">
        <f t="shared" ref="K24:K25" si="46">SUM(G24:J24)</f>
        <v>565</v>
      </c>
      <c r="L24" s="9">
        <f t="shared" si="2"/>
        <v>853</v>
      </c>
      <c r="M24" s="25">
        <f t="shared" si="3"/>
        <v>170</v>
      </c>
      <c r="N24" s="25">
        <f t="shared" si="4"/>
        <v>242</v>
      </c>
      <c r="O24" s="8">
        <v>1</v>
      </c>
      <c r="P24" s="9">
        <v>117</v>
      </c>
      <c r="Q24" s="9">
        <v>81</v>
      </c>
      <c r="R24" s="9">
        <v>141</v>
      </c>
      <c r="S24" s="10">
        <v>131</v>
      </c>
      <c r="T24" s="11">
        <f t="shared" si="5"/>
        <v>470</v>
      </c>
      <c r="U24" s="17">
        <f t="shared" si="40"/>
        <v>758</v>
      </c>
      <c r="V24" s="25">
        <f t="shared" si="21"/>
        <v>170</v>
      </c>
      <c r="W24" s="25">
        <f t="shared" si="7"/>
        <v>242</v>
      </c>
      <c r="X24" s="8">
        <v>6</v>
      </c>
      <c r="Y24" s="9">
        <v>109</v>
      </c>
      <c r="Z24" s="9">
        <v>118</v>
      </c>
      <c r="AA24" s="9">
        <v>122</v>
      </c>
      <c r="AB24" s="9">
        <v>117</v>
      </c>
      <c r="AC24" s="18">
        <f t="shared" si="8"/>
        <v>466</v>
      </c>
      <c r="AD24" s="17">
        <f t="shared" si="44"/>
        <v>754</v>
      </c>
      <c r="AE24" s="25">
        <f t="shared" si="17"/>
        <v>170</v>
      </c>
      <c r="AF24" s="25">
        <f t="shared" si="10"/>
        <v>242</v>
      </c>
      <c r="AG24" s="8">
        <v>2</v>
      </c>
      <c r="AH24" s="9">
        <v>127</v>
      </c>
      <c r="AI24" s="9">
        <v>102</v>
      </c>
      <c r="AJ24" s="9">
        <v>144</v>
      </c>
      <c r="AK24" s="9">
        <v>119</v>
      </c>
      <c r="AL24" s="11">
        <f t="shared" si="11"/>
        <v>492</v>
      </c>
      <c r="AM24" s="17">
        <f t="shared" si="41"/>
        <v>780</v>
      </c>
      <c r="AN24" s="25">
        <f t="shared" si="18"/>
        <v>170</v>
      </c>
      <c r="AO24" s="25">
        <f t="shared" si="13"/>
        <v>242</v>
      </c>
      <c r="AP24" s="8">
        <v>2</v>
      </c>
      <c r="AQ24" s="17">
        <v>106</v>
      </c>
      <c r="AR24" s="17">
        <v>89</v>
      </c>
      <c r="AS24" s="17">
        <v>116</v>
      </c>
      <c r="AT24" s="17">
        <v>96</v>
      </c>
      <c r="AU24" s="18"/>
      <c r="AV24" s="17"/>
      <c r="AW24" s="25">
        <f t="shared" si="19"/>
        <v>170</v>
      </c>
      <c r="AX24" s="34">
        <f t="shared" si="14"/>
        <v>242</v>
      </c>
      <c r="AY24" s="43">
        <f t="shared" si="45"/>
        <v>124.5625</v>
      </c>
      <c r="AZ24" s="19">
        <v>72</v>
      </c>
      <c r="BA24" s="46">
        <f t="shared" si="20"/>
        <v>66.806249999999991</v>
      </c>
    </row>
    <row r="25" spans="1:53" ht="14.45" customHeight="1">
      <c r="A25" s="50"/>
      <c r="B25" s="20">
        <f t="shared" si="16"/>
        <v>2938</v>
      </c>
      <c r="C25" s="21">
        <f t="shared" si="0"/>
        <v>3402</v>
      </c>
      <c r="D25" s="22" t="s">
        <v>34</v>
      </c>
      <c r="E25" s="19">
        <v>29</v>
      </c>
      <c r="F25" s="8">
        <v>4</v>
      </c>
      <c r="G25" s="9">
        <v>152</v>
      </c>
      <c r="H25" s="9">
        <v>165</v>
      </c>
      <c r="I25" s="9">
        <v>211</v>
      </c>
      <c r="J25" s="10">
        <v>203</v>
      </c>
      <c r="K25" s="11">
        <f t="shared" si="46"/>
        <v>731</v>
      </c>
      <c r="L25" s="9">
        <f t="shared" si="2"/>
        <v>847</v>
      </c>
      <c r="M25" s="31">
        <f t="shared" si="3"/>
        <v>211</v>
      </c>
      <c r="N25" s="32">
        <f t="shared" si="4"/>
        <v>240</v>
      </c>
      <c r="O25" s="8">
        <v>4</v>
      </c>
      <c r="P25" s="9">
        <v>175</v>
      </c>
      <c r="Q25" s="9">
        <v>209</v>
      </c>
      <c r="R25" s="9">
        <v>193</v>
      </c>
      <c r="S25" s="10">
        <v>146</v>
      </c>
      <c r="T25" s="11">
        <f t="shared" si="5"/>
        <v>723</v>
      </c>
      <c r="U25" s="17">
        <f t="shared" si="40"/>
        <v>839</v>
      </c>
      <c r="V25" s="31">
        <f t="shared" si="21"/>
        <v>211</v>
      </c>
      <c r="W25" s="32">
        <f t="shared" si="7"/>
        <v>240</v>
      </c>
      <c r="X25" s="8">
        <v>1</v>
      </c>
      <c r="Y25" s="9">
        <v>199</v>
      </c>
      <c r="Z25" s="9">
        <v>162</v>
      </c>
      <c r="AA25" s="9">
        <v>160</v>
      </c>
      <c r="AB25" s="9">
        <v>202</v>
      </c>
      <c r="AC25" s="18">
        <f t="shared" si="8"/>
        <v>723</v>
      </c>
      <c r="AD25" s="17">
        <f t="shared" si="44"/>
        <v>839</v>
      </c>
      <c r="AE25" s="31">
        <f t="shared" si="17"/>
        <v>211</v>
      </c>
      <c r="AF25" s="32">
        <f t="shared" si="10"/>
        <v>240</v>
      </c>
      <c r="AG25" s="8">
        <v>5</v>
      </c>
      <c r="AH25" s="9">
        <v>160</v>
      </c>
      <c r="AI25" s="9">
        <v>132</v>
      </c>
      <c r="AJ25" s="9">
        <v>147</v>
      </c>
      <c r="AK25" s="9">
        <v>181</v>
      </c>
      <c r="AL25" s="11"/>
      <c r="AM25" s="17"/>
      <c r="AN25" s="31">
        <f t="shared" si="18"/>
        <v>211</v>
      </c>
      <c r="AO25" s="32">
        <f t="shared" si="13"/>
        <v>240</v>
      </c>
      <c r="AP25" s="8">
        <v>1</v>
      </c>
      <c r="AQ25" s="17">
        <v>186</v>
      </c>
      <c r="AR25" s="17">
        <v>192</v>
      </c>
      <c r="AS25" s="17">
        <v>200</v>
      </c>
      <c r="AT25" s="17">
        <v>183</v>
      </c>
      <c r="AU25" s="18">
        <f t="shared" si="23"/>
        <v>761</v>
      </c>
      <c r="AV25" s="17">
        <f t="shared" si="43"/>
        <v>877</v>
      </c>
      <c r="AW25" s="31">
        <f t="shared" si="19"/>
        <v>211</v>
      </c>
      <c r="AX25" s="35">
        <f t="shared" si="14"/>
        <v>240</v>
      </c>
      <c r="AY25" s="44">
        <f t="shared" si="45"/>
        <v>183.625</v>
      </c>
      <c r="AZ25" s="19">
        <v>29</v>
      </c>
      <c r="BA25" s="46">
        <f t="shared" si="20"/>
        <v>25.462499999999999</v>
      </c>
    </row>
    <row r="26" spans="1:53" ht="16.5" thickBot="1">
      <c r="A26" s="26"/>
    </row>
    <row r="27" spans="1:53" ht="16.5" thickBot="1">
      <c r="A27" s="26"/>
      <c r="C27" s="59" t="s">
        <v>27</v>
      </c>
      <c r="D27" s="60"/>
      <c r="K27" s="2"/>
      <c r="L27" s="2"/>
      <c r="M27" s="2"/>
      <c r="N27" s="2"/>
      <c r="O27" s="2"/>
    </row>
    <row r="28" spans="1:53">
      <c r="A28" s="26"/>
      <c r="L28" s="1"/>
      <c r="M28" s="1"/>
      <c r="N28" s="1"/>
      <c r="O28" s="1"/>
      <c r="P28" s="1"/>
      <c r="Q28" s="1"/>
      <c r="R28" s="1"/>
      <c r="S28" s="1"/>
    </row>
    <row r="29" spans="1:53">
      <c r="A29" s="26"/>
      <c r="C29" s="4" t="s">
        <v>28</v>
      </c>
      <c r="D29" s="7"/>
    </row>
    <row r="30" spans="1:53">
      <c r="A30" s="26"/>
      <c r="C30" s="4" t="s">
        <v>29</v>
      </c>
      <c r="D30" s="7"/>
    </row>
    <row r="31" spans="1:53">
      <c r="A31" s="26"/>
      <c r="C31" s="4" t="s">
        <v>30</v>
      </c>
      <c r="D31" s="7"/>
    </row>
    <row r="32" spans="1:53">
      <c r="A32" s="26"/>
      <c r="Y32" s="25"/>
    </row>
  </sheetData>
  <sortState ref="B35:F52">
    <sortCondition ref="D35:D52"/>
  </sortState>
  <mergeCells count="59">
    <mergeCell ref="AP3:AV3"/>
    <mergeCell ref="AP5:AP6"/>
    <mergeCell ref="AQ5:AQ6"/>
    <mergeCell ref="AR5:AR6"/>
    <mergeCell ref="AS5:AS6"/>
    <mergeCell ref="AT5:AT6"/>
    <mergeCell ref="AU5:AU6"/>
    <mergeCell ref="AV5:AV6"/>
    <mergeCell ref="O3:U3"/>
    <mergeCell ref="T5:T6"/>
    <mergeCell ref="U5:U6"/>
    <mergeCell ref="Y5:Y6"/>
    <mergeCell ref="AC5:AC6"/>
    <mergeCell ref="S5:S6"/>
    <mergeCell ref="Z5:Z6"/>
    <mergeCell ref="V5:V6"/>
    <mergeCell ref="W5:W6"/>
    <mergeCell ref="O5:O6"/>
    <mergeCell ref="P5:P6"/>
    <mergeCell ref="Q5:Q6"/>
    <mergeCell ref="R5:R6"/>
    <mergeCell ref="B3:C3"/>
    <mergeCell ref="B5:B6"/>
    <mergeCell ref="G5:G6"/>
    <mergeCell ref="H5:H6"/>
    <mergeCell ref="J5:J6"/>
    <mergeCell ref="I5:I6"/>
    <mergeCell ref="C5:C6"/>
    <mergeCell ref="D3:E3"/>
    <mergeCell ref="E5:E6"/>
    <mergeCell ref="F3:L3"/>
    <mergeCell ref="D5:D6"/>
    <mergeCell ref="AG3:AM3"/>
    <mergeCell ref="AM5:AM6"/>
    <mergeCell ref="AL5:AL6"/>
    <mergeCell ref="AD5:AD6"/>
    <mergeCell ref="AA5:AA6"/>
    <mergeCell ref="X3:AD3"/>
    <mergeCell ref="AE5:AE6"/>
    <mergeCell ref="AF5:AF6"/>
    <mergeCell ref="AK5:AK6"/>
    <mergeCell ref="AJ5:AJ6"/>
    <mergeCell ref="AG5:AG6"/>
    <mergeCell ref="AZ5:AZ6"/>
    <mergeCell ref="BA5:BA6"/>
    <mergeCell ref="F5:F6"/>
    <mergeCell ref="N5:N6"/>
    <mergeCell ref="C27:D27"/>
    <mergeCell ref="AI5:AI6"/>
    <mergeCell ref="K5:K6"/>
    <mergeCell ref="L5:L6"/>
    <mergeCell ref="AB5:AB6"/>
    <mergeCell ref="X5:X6"/>
    <mergeCell ref="AH5:AH6"/>
    <mergeCell ref="M5:M6"/>
    <mergeCell ref="AX5:AX6"/>
    <mergeCell ref="AN5:AN6"/>
    <mergeCell ref="AO5:AO6"/>
    <mergeCell ref="AW5:AW6"/>
  </mergeCells>
  <conditionalFormatting sqref="G7:J17 AQ7:AT8 AQ10:AT17 AQ19:AT25 G19:J25">
    <cfRule type="cellIs" dxfId="35" priority="20" operator="greaterThan">
      <formula>199</formula>
    </cfRule>
  </conditionalFormatting>
  <conditionalFormatting sqref="M7:M17 M19:M25">
    <cfRule type="cellIs" dxfId="34" priority="16" operator="greaterThan">
      <formula>199</formula>
    </cfRule>
  </conditionalFormatting>
  <conditionalFormatting sqref="P19:S25 P7:S17">
    <cfRule type="cellIs" dxfId="33" priority="15" operator="greaterThan">
      <formula>199</formula>
    </cfRule>
  </conditionalFormatting>
  <conditionalFormatting sqref="V7:V17 V19:V25">
    <cfRule type="cellIs" dxfId="32" priority="14" operator="greaterThan">
      <formula>199</formula>
    </cfRule>
  </conditionalFormatting>
  <conditionalFormatting sqref="AE7:AE17 AE19:AE25">
    <cfRule type="cellIs" dxfId="31" priority="13" operator="greaterThan">
      <formula>199</formula>
    </cfRule>
  </conditionalFormatting>
  <conditionalFormatting sqref="AN7:AN17 AN19:AN24">
    <cfRule type="cellIs" dxfId="30" priority="12" operator="greaterThan">
      <formula>199</formula>
    </cfRule>
  </conditionalFormatting>
  <conditionalFormatting sqref="AW19:AW24 AW7:AW17">
    <cfRule type="cellIs" dxfId="29" priority="11" operator="greaterThan">
      <formula>199</formula>
    </cfRule>
  </conditionalFormatting>
  <conditionalFormatting sqref="AN25">
    <cfRule type="cellIs" dxfId="28" priority="10" operator="greaterThan">
      <formula>199</formula>
    </cfRule>
  </conditionalFormatting>
  <conditionalFormatting sqref="AW25">
    <cfRule type="cellIs" dxfId="27" priority="9" operator="greaterThan">
      <formula>199</formula>
    </cfRule>
  </conditionalFormatting>
  <conditionalFormatting sqref="G18:J18 AQ18:AT18">
    <cfRule type="cellIs" dxfId="26" priority="8" operator="greaterThan">
      <formula>199</formula>
    </cfRule>
  </conditionalFormatting>
  <conditionalFormatting sqref="M18">
    <cfRule type="cellIs" dxfId="25" priority="7" operator="greaterThan">
      <formula>199</formula>
    </cfRule>
  </conditionalFormatting>
  <conditionalFormatting sqref="P18:S18">
    <cfRule type="cellIs" dxfId="24" priority="6" operator="greaterThan">
      <formula>199</formula>
    </cfRule>
  </conditionalFormatting>
  <conditionalFormatting sqref="V18">
    <cfRule type="cellIs" dxfId="23" priority="5" operator="greaterThan">
      <formula>199</formula>
    </cfRule>
  </conditionalFormatting>
  <conditionalFormatting sqref="AE18">
    <cfRule type="cellIs" dxfId="22" priority="4" operator="greaterThan">
      <formula>199</formula>
    </cfRule>
  </conditionalFormatting>
  <conditionalFormatting sqref="AN18">
    <cfRule type="cellIs" dxfId="21" priority="3" operator="greaterThan">
      <formula>199</formula>
    </cfRule>
  </conditionalFormatting>
  <conditionalFormatting sqref="AW18">
    <cfRule type="cellIs" dxfId="20" priority="2" operator="greaterThan">
      <formula>199</formula>
    </cfRule>
  </conditionalFormatting>
  <conditionalFormatting sqref="AH9:AK9">
    <cfRule type="cellIs" dxfId="19" priority="1" operator="greaterThan">
      <formula>199</formula>
    </cfRule>
  </conditionalFormatting>
  <printOptions horizontalCentered="1"/>
  <pageMargins left="0.31496062992125984" right="0.5118110236220472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9"/>
  <sheetViews>
    <sheetView tabSelected="1" zoomScale="90" zoomScaleNormal="90" workbookViewId="0">
      <selection activeCell="O36" sqref="O36"/>
    </sheetView>
  </sheetViews>
  <sheetFormatPr baseColWidth="10" defaultColWidth="11.42578125" defaultRowHeight="15"/>
  <cols>
    <col min="1" max="1" width="3.42578125" style="39" customWidth="1"/>
    <col min="2" max="2" width="5.7109375" style="2" bestFit="1" customWidth="1"/>
    <col min="3" max="3" width="7" style="2" customWidth="1"/>
    <col min="4" max="4" width="19.7109375" style="1" customWidth="1"/>
    <col min="5" max="5" width="6.28515625" style="2" customWidth="1"/>
    <col min="6" max="6" width="5" style="3" customWidth="1"/>
    <col min="7" max="10" width="4.7109375" style="2" customWidth="1"/>
    <col min="11" max="11" width="6.42578125" style="1" customWidth="1"/>
    <col min="12" max="12" width="6.28515625" style="1" customWidth="1"/>
    <col min="13" max="14" width="4.85546875" style="23" customWidth="1"/>
    <col min="15" max="15" width="5" style="3" customWidth="1"/>
    <col min="16" max="16" width="4.7109375" style="2" customWidth="1"/>
    <col min="17" max="17" width="6" style="2" customWidth="1"/>
    <col min="18" max="19" width="4.7109375" style="2" customWidth="1"/>
    <col min="20" max="20" width="6" style="26" customWidth="1"/>
    <col min="21" max="21" width="6.28515625" style="26" customWidth="1"/>
    <col min="22" max="23" width="4.85546875" style="23" customWidth="1"/>
    <col min="24" max="24" width="5" style="3" customWidth="1"/>
    <col min="25" max="25" width="4.7109375" style="2" customWidth="1"/>
    <col min="26" max="26" width="6" style="2" customWidth="1"/>
    <col min="27" max="28" width="4.7109375" style="2" customWidth="1"/>
    <col min="29" max="30" width="6.28515625" style="26" customWidth="1"/>
    <col min="31" max="32" width="4.85546875" style="23" customWidth="1"/>
    <col min="33" max="33" width="5" style="3" customWidth="1"/>
    <col min="34" max="34" width="4.7109375" style="2" customWidth="1"/>
    <col min="35" max="35" width="6" style="2" customWidth="1"/>
    <col min="36" max="37" width="4.7109375" style="2" customWidth="1"/>
    <col min="38" max="38" width="6.28515625" style="26" customWidth="1"/>
    <col min="39" max="39" width="6.28515625" style="26" bestFit="1" customWidth="1"/>
    <col min="40" max="41" width="4.85546875" style="48" customWidth="1"/>
    <col min="42" max="42" width="5" style="3" customWidth="1"/>
    <col min="43" max="43" width="4.7109375" style="2" customWidth="1"/>
    <col min="44" max="44" width="6" style="2" customWidth="1"/>
    <col min="45" max="46" width="4.7109375" style="2" customWidth="1"/>
    <col min="47" max="47" width="6.28515625" style="26" customWidth="1"/>
    <col min="48" max="48" width="6.28515625" style="26" bestFit="1" customWidth="1"/>
    <col min="49" max="50" width="4.85546875" style="49" customWidth="1"/>
    <col min="51" max="51" width="4.42578125" style="87" bestFit="1" customWidth="1"/>
    <col min="52" max="52" width="5.7109375" style="26" customWidth="1"/>
    <col min="53" max="53" width="5" style="26" customWidth="1"/>
    <col min="54" max="16384" width="11.42578125" style="26"/>
  </cols>
  <sheetData>
    <row r="1" spans="1:53" ht="15.75">
      <c r="A1" s="87"/>
      <c r="B1" s="1"/>
      <c r="C1" s="1"/>
      <c r="D1" s="13" t="s">
        <v>33</v>
      </c>
      <c r="E1" s="14"/>
      <c r="F1" s="45"/>
      <c r="G1" s="13"/>
      <c r="H1" s="12"/>
      <c r="I1" s="1"/>
      <c r="M1" s="49"/>
      <c r="N1" s="49"/>
      <c r="O1" s="5"/>
      <c r="T1" s="1"/>
      <c r="U1" s="1"/>
      <c r="V1" s="49"/>
      <c r="W1" s="49"/>
      <c r="X1" s="5"/>
      <c r="AC1" s="2"/>
      <c r="AD1" s="2"/>
      <c r="AE1" s="49"/>
      <c r="AF1" s="49"/>
      <c r="AG1" s="5"/>
      <c r="AL1" s="2"/>
      <c r="AM1" s="2"/>
      <c r="AN1" s="49"/>
      <c r="AO1" s="49"/>
      <c r="AP1" s="5"/>
      <c r="AU1" s="2"/>
      <c r="AV1" s="2"/>
      <c r="AZ1" s="14"/>
      <c r="BA1" s="45"/>
    </row>
    <row r="2" spans="1:53" ht="6.75" customHeight="1" thickBot="1">
      <c r="A2" s="87"/>
      <c r="F2" s="45"/>
      <c r="M2" s="49"/>
      <c r="N2" s="49"/>
      <c r="T2" s="1"/>
      <c r="U2" s="1"/>
      <c r="V2" s="49"/>
      <c r="W2" s="49"/>
      <c r="AC2" s="2"/>
      <c r="AD2" s="2"/>
      <c r="AE2" s="49"/>
      <c r="AF2" s="49"/>
      <c r="AL2" s="2"/>
      <c r="AM2" s="2"/>
      <c r="AN2" s="49"/>
      <c r="AO2" s="49"/>
      <c r="AU2" s="2"/>
      <c r="AV2" s="2"/>
      <c r="AZ2" s="2"/>
      <c r="BA2" s="45"/>
    </row>
    <row r="3" spans="1:53" ht="16.5" thickBot="1">
      <c r="A3" s="87"/>
      <c r="B3" s="59" t="s">
        <v>12</v>
      </c>
      <c r="C3" s="60"/>
      <c r="D3" s="80"/>
      <c r="E3" s="81"/>
      <c r="F3" s="69" t="s">
        <v>0</v>
      </c>
      <c r="G3" s="70"/>
      <c r="H3" s="70"/>
      <c r="I3" s="70"/>
      <c r="J3" s="70"/>
      <c r="K3" s="70"/>
      <c r="L3" s="71"/>
      <c r="M3" s="24"/>
      <c r="N3" s="24"/>
      <c r="O3" s="69" t="s">
        <v>1</v>
      </c>
      <c r="P3" s="70"/>
      <c r="Q3" s="70"/>
      <c r="R3" s="70"/>
      <c r="S3" s="70"/>
      <c r="T3" s="70"/>
      <c r="U3" s="71"/>
      <c r="V3" s="24"/>
      <c r="W3" s="24"/>
      <c r="X3" s="69" t="s">
        <v>2</v>
      </c>
      <c r="Y3" s="70"/>
      <c r="Z3" s="70"/>
      <c r="AA3" s="70"/>
      <c r="AB3" s="70"/>
      <c r="AC3" s="70"/>
      <c r="AD3" s="71"/>
      <c r="AE3" s="24"/>
      <c r="AF3" s="24"/>
      <c r="AG3" s="69" t="s">
        <v>3</v>
      </c>
      <c r="AH3" s="70"/>
      <c r="AI3" s="70"/>
      <c r="AJ3" s="70"/>
      <c r="AK3" s="70"/>
      <c r="AL3" s="70"/>
      <c r="AM3" s="71"/>
      <c r="AN3" s="24"/>
      <c r="AO3" s="24"/>
      <c r="AP3" s="69" t="s">
        <v>26</v>
      </c>
      <c r="AQ3" s="70"/>
      <c r="AR3" s="70"/>
      <c r="AS3" s="70"/>
      <c r="AT3" s="70"/>
      <c r="AU3" s="70"/>
      <c r="AV3" s="71"/>
      <c r="AW3" s="24"/>
      <c r="AX3" s="24"/>
      <c r="BA3" s="45"/>
    </row>
    <row r="4" spans="1:53" ht="9" customHeight="1" thickBot="1">
      <c r="A4" s="87"/>
      <c r="F4" s="45"/>
      <c r="M4" s="49"/>
      <c r="N4" s="49"/>
      <c r="T4" s="1"/>
      <c r="U4" s="1"/>
      <c r="V4" s="49"/>
      <c r="W4" s="49"/>
      <c r="AC4" s="2"/>
      <c r="AD4" s="2"/>
      <c r="AE4" s="49"/>
      <c r="AF4" s="49"/>
      <c r="AL4" s="2"/>
      <c r="AM4" s="2"/>
      <c r="AN4" s="49"/>
      <c r="AO4" s="49"/>
      <c r="AU4" s="2"/>
      <c r="AV4" s="2"/>
      <c r="AZ4" s="2"/>
      <c r="BA4" s="45"/>
    </row>
    <row r="5" spans="1:53" ht="15" customHeight="1">
      <c r="A5" s="87"/>
      <c r="B5" s="76" t="s">
        <v>5</v>
      </c>
      <c r="C5" s="78" t="s">
        <v>6</v>
      </c>
      <c r="D5" s="82" t="s">
        <v>4</v>
      </c>
      <c r="E5" s="51" t="s">
        <v>32</v>
      </c>
      <c r="F5" s="55" t="s">
        <v>11</v>
      </c>
      <c r="G5" s="67" t="s">
        <v>7</v>
      </c>
      <c r="H5" s="61" t="s">
        <v>8</v>
      </c>
      <c r="I5" s="61" t="s">
        <v>9</v>
      </c>
      <c r="J5" s="61" t="s">
        <v>10</v>
      </c>
      <c r="K5" s="63" t="s">
        <v>5</v>
      </c>
      <c r="L5" s="65" t="s">
        <v>6</v>
      </c>
      <c r="M5" s="57" t="s">
        <v>35</v>
      </c>
      <c r="N5" s="57" t="s">
        <v>36</v>
      </c>
      <c r="O5" s="55" t="s">
        <v>11</v>
      </c>
      <c r="P5" s="67" t="s">
        <v>7</v>
      </c>
      <c r="Q5" s="61" t="s">
        <v>8</v>
      </c>
      <c r="R5" s="61" t="s">
        <v>9</v>
      </c>
      <c r="S5" s="61" t="s">
        <v>10</v>
      </c>
      <c r="T5" s="84" t="s">
        <v>5</v>
      </c>
      <c r="U5" s="72" t="s">
        <v>6</v>
      </c>
      <c r="V5" s="57" t="s">
        <v>35</v>
      </c>
      <c r="W5" s="57" t="s">
        <v>36</v>
      </c>
      <c r="X5" s="55" t="s">
        <v>11</v>
      </c>
      <c r="Y5" s="67" t="s">
        <v>7</v>
      </c>
      <c r="Z5" s="61" t="s">
        <v>8</v>
      </c>
      <c r="AA5" s="61" t="s">
        <v>9</v>
      </c>
      <c r="AB5" s="61" t="s">
        <v>10</v>
      </c>
      <c r="AC5" s="74" t="s">
        <v>5</v>
      </c>
      <c r="AD5" s="72" t="s">
        <v>6</v>
      </c>
      <c r="AE5" s="57" t="s">
        <v>35</v>
      </c>
      <c r="AF5" s="57" t="s">
        <v>36</v>
      </c>
      <c r="AG5" s="55" t="s">
        <v>11</v>
      </c>
      <c r="AH5" s="67" t="s">
        <v>7</v>
      </c>
      <c r="AI5" s="61" t="s">
        <v>8</v>
      </c>
      <c r="AJ5" s="61" t="s">
        <v>9</v>
      </c>
      <c r="AK5" s="61" t="s">
        <v>10</v>
      </c>
      <c r="AL5" s="74" t="s">
        <v>5</v>
      </c>
      <c r="AM5" s="72" t="s">
        <v>6</v>
      </c>
      <c r="AN5" s="57" t="s">
        <v>35</v>
      </c>
      <c r="AO5" s="57" t="s">
        <v>36</v>
      </c>
      <c r="AP5" s="55" t="s">
        <v>11</v>
      </c>
      <c r="AQ5" s="67" t="s">
        <v>7</v>
      </c>
      <c r="AR5" s="61" t="s">
        <v>8</v>
      </c>
      <c r="AS5" s="61" t="s">
        <v>9</v>
      </c>
      <c r="AT5" s="61" t="s">
        <v>10</v>
      </c>
      <c r="AU5" s="74" t="s">
        <v>5</v>
      </c>
      <c r="AV5" s="72" t="s">
        <v>6</v>
      </c>
      <c r="AW5" s="57" t="s">
        <v>35</v>
      </c>
      <c r="AX5" s="57" t="s">
        <v>36</v>
      </c>
      <c r="AY5" s="51" t="s">
        <v>50</v>
      </c>
      <c r="AZ5" s="51" t="s">
        <v>43</v>
      </c>
      <c r="BA5" s="53" t="s">
        <v>51</v>
      </c>
    </row>
    <row r="6" spans="1:53" ht="37.9" customHeight="1" thickBot="1">
      <c r="A6" s="87"/>
      <c r="B6" s="77"/>
      <c r="C6" s="79"/>
      <c r="D6" s="83"/>
      <c r="E6" s="52"/>
      <c r="F6" s="56"/>
      <c r="G6" s="68"/>
      <c r="H6" s="62"/>
      <c r="I6" s="62"/>
      <c r="J6" s="62"/>
      <c r="K6" s="64"/>
      <c r="L6" s="66"/>
      <c r="M6" s="58"/>
      <c r="N6" s="58"/>
      <c r="O6" s="56"/>
      <c r="P6" s="68"/>
      <c r="Q6" s="62"/>
      <c r="R6" s="62"/>
      <c r="S6" s="62"/>
      <c r="T6" s="85"/>
      <c r="U6" s="73"/>
      <c r="V6" s="58"/>
      <c r="W6" s="58"/>
      <c r="X6" s="56"/>
      <c r="Y6" s="68"/>
      <c r="Z6" s="62"/>
      <c r="AA6" s="62"/>
      <c r="AB6" s="62"/>
      <c r="AC6" s="75"/>
      <c r="AD6" s="73"/>
      <c r="AE6" s="58"/>
      <c r="AF6" s="58"/>
      <c r="AG6" s="56"/>
      <c r="AH6" s="68"/>
      <c r="AI6" s="62"/>
      <c r="AJ6" s="62"/>
      <c r="AK6" s="62"/>
      <c r="AL6" s="75"/>
      <c r="AM6" s="73"/>
      <c r="AN6" s="58"/>
      <c r="AO6" s="58"/>
      <c r="AP6" s="56"/>
      <c r="AQ6" s="68"/>
      <c r="AR6" s="62"/>
      <c r="AS6" s="62"/>
      <c r="AT6" s="62"/>
      <c r="AU6" s="75"/>
      <c r="AV6" s="73"/>
      <c r="AW6" s="58"/>
      <c r="AX6" s="58"/>
      <c r="AY6" s="52" t="s">
        <v>50</v>
      </c>
      <c r="AZ6" s="52"/>
      <c r="BA6" s="54" t="s">
        <v>41</v>
      </c>
    </row>
    <row r="7" spans="1:53" ht="14.45" customHeight="1">
      <c r="A7" s="87">
        <v>1</v>
      </c>
      <c r="B7" s="20">
        <f>SUM(K7+T7+AC7+AL7+AU7)</f>
        <v>2832</v>
      </c>
      <c r="C7" s="21">
        <f>SUM(L7+U7+AD7+AM7+AV7)</f>
        <v>3632</v>
      </c>
      <c r="D7" s="22" t="s">
        <v>47</v>
      </c>
      <c r="E7" s="19">
        <v>50</v>
      </c>
      <c r="F7" s="8">
        <v>6</v>
      </c>
      <c r="G7" s="9">
        <v>198</v>
      </c>
      <c r="H7" s="9">
        <v>201</v>
      </c>
      <c r="I7" s="9">
        <v>167</v>
      </c>
      <c r="J7" s="10">
        <v>141</v>
      </c>
      <c r="K7" s="11">
        <f>SUM(G7:J7)</f>
        <v>707</v>
      </c>
      <c r="L7" s="9">
        <f>K7+(4*E7)</f>
        <v>907</v>
      </c>
      <c r="M7" s="25">
        <f>MAX(G7:J7)</f>
        <v>201</v>
      </c>
      <c r="N7" s="25">
        <f>M7+$E7</f>
        <v>251</v>
      </c>
      <c r="O7" s="8">
        <v>5</v>
      </c>
      <c r="P7" s="9">
        <v>203</v>
      </c>
      <c r="Q7" s="9">
        <v>166</v>
      </c>
      <c r="R7" s="9">
        <v>200</v>
      </c>
      <c r="S7" s="10">
        <v>167</v>
      </c>
      <c r="T7" s="11">
        <f>SUM(P7:S7)</f>
        <v>736</v>
      </c>
      <c r="U7" s="17">
        <f>T7+(4*E7)</f>
        <v>936</v>
      </c>
      <c r="V7" s="25">
        <f>MAX(G7:J7,P7:S7)</f>
        <v>203</v>
      </c>
      <c r="W7" s="25">
        <f>V7+$E7</f>
        <v>253</v>
      </c>
      <c r="X7" s="8">
        <v>1</v>
      </c>
      <c r="Y7" s="9">
        <v>179</v>
      </c>
      <c r="Z7" s="9">
        <v>144</v>
      </c>
      <c r="AA7" s="9">
        <v>205</v>
      </c>
      <c r="AB7" s="9">
        <v>254</v>
      </c>
      <c r="AC7" s="18">
        <f>SUM(Y7:AB7)</f>
        <v>782</v>
      </c>
      <c r="AD7" s="17">
        <f>AC7+(4*E7)</f>
        <v>982</v>
      </c>
      <c r="AE7" s="25">
        <f>MAX(G7:J7,P7:S7,Y7:AB7)</f>
        <v>254</v>
      </c>
      <c r="AF7" s="25">
        <f>AE7+$E7</f>
        <v>304</v>
      </c>
      <c r="AG7" s="8">
        <v>5</v>
      </c>
      <c r="AH7" s="9">
        <v>116</v>
      </c>
      <c r="AI7" s="9">
        <v>107</v>
      </c>
      <c r="AJ7" s="9">
        <v>179</v>
      </c>
      <c r="AK7" s="9">
        <v>205</v>
      </c>
      <c r="AL7" s="11">
        <f>SUM(AH7:AK7)</f>
        <v>607</v>
      </c>
      <c r="AM7" s="17">
        <f>AL7+(4*E7)</f>
        <v>807</v>
      </c>
      <c r="AN7" s="25">
        <f>MAX(G7:J7,P7:S7,Y7:AB7,AH7:AK7)</f>
        <v>254</v>
      </c>
      <c r="AO7" s="25">
        <f>AN7+$E7</f>
        <v>304</v>
      </c>
      <c r="AP7" s="8">
        <v>4</v>
      </c>
      <c r="AQ7" s="9">
        <v>139</v>
      </c>
      <c r="AR7" s="9">
        <v>138</v>
      </c>
      <c r="AS7" s="9">
        <v>155</v>
      </c>
      <c r="AT7" s="9">
        <v>155</v>
      </c>
      <c r="AU7" s="11"/>
      <c r="AV7" s="17"/>
      <c r="AW7" s="89">
        <f>MAX(G7:J7,P7:S7,Y7:AB7,AH7:AK7,AQ7:AT7)</f>
        <v>254</v>
      </c>
      <c r="AX7" s="33">
        <f>AW7+$E7</f>
        <v>304</v>
      </c>
      <c r="AY7" s="90">
        <f>B7/16</f>
        <v>177</v>
      </c>
      <c r="AZ7" s="19">
        <v>50</v>
      </c>
      <c r="BA7" s="88">
        <f>(220-AY7)*0.7</f>
        <v>30.099999999999998</v>
      </c>
    </row>
    <row r="8" spans="1:53" ht="15.75">
      <c r="A8" s="87">
        <v>2</v>
      </c>
      <c r="B8" s="20">
        <f>SUM(K8+T8+AC8+AL8+AU8)</f>
        <v>2938</v>
      </c>
      <c r="C8" s="21">
        <f>SUM(L8+U8+AD8+AM8+AV8)</f>
        <v>3402</v>
      </c>
      <c r="D8" s="22" t="s">
        <v>34</v>
      </c>
      <c r="E8" s="19">
        <v>29</v>
      </c>
      <c r="F8" s="8">
        <v>4</v>
      </c>
      <c r="G8" s="9">
        <v>152</v>
      </c>
      <c r="H8" s="9">
        <v>165</v>
      </c>
      <c r="I8" s="9">
        <v>211</v>
      </c>
      <c r="J8" s="10">
        <v>203</v>
      </c>
      <c r="K8" s="11">
        <f>SUM(G8:J8)</f>
        <v>731</v>
      </c>
      <c r="L8" s="9">
        <f>K8+(4*E8)</f>
        <v>847</v>
      </c>
      <c r="M8" s="25">
        <f>MAX(G8:J8)</f>
        <v>211</v>
      </c>
      <c r="N8" s="25">
        <f>M8+$E8</f>
        <v>240</v>
      </c>
      <c r="O8" s="8">
        <v>4</v>
      </c>
      <c r="P8" s="9">
        <v>175</v>
      </c>
      <c r="Q8" s="9">
        <v>209</v>
      </c>
      <c r="R8" s="9">
        <v>193</v>
      </c>
      <c r="S8" s="10">
        <v>146</v>
      </c>
      <c r="T8" s="11">
        <f>SUM(P8:S8)</f>
        <v>723</v>
      </c>
      <c r="U8" s="17">
        <f>T8+(4*E8)</f>
        <v>839</v>
      </c>
      <c r="V8" s="25">
        <f>MAX(G8:J8,P8:S8)</f>
        <v>211</v>
      </c>
      <c r="W8" s="25">
        <f>V8+$E8</f>
        <v>240</v>
      </c>
      <c r="X8" s="8">
        <v>1</v>
      </c>
      <c r="Y8" s="9">
        <v>199</v>
      </c>
      <c r="Z8" s="9">
        <v>162</v>
      </c>
      <c r="AA8" s="9">
        <v>160</v>
      </c>
      <c r="AB8" s="9">
        <v>202</v>
      </c>
      <c r="AC8" s="18">
        <f>SUM(Y8:AB8)</f>
        <v>723</v>
      </c>
      <c r="AD8" s="17">
        <f>AC8+(4*E8)</f>
        <v>839</v>
      </c>
      <c r="AE8" s="25">
        <f>MAX(G8:J8,P8:S8,Y8:AB8)</f>
        <v>211</v>
      </c>
      <c r="AF8" s="25">
        <f>AE8+$E8</f>
        <v>240</v>
      </c>
      <c r="AG8" s="8">
        <v>5</v>
      </c>
      <c r="AH8" s="9">
        <v>160</v>
      </c>
      <c r="AI8" s="9">
        <v>132</v>
      </c>
      <c r="AJ8" s="9">
        <v>147</v>
      </c>
      <c r="AK8" s="9">
        <v>181</v>
      </c>
      <c r="AL8" s="11"/>
      <c r="AM8" s="17"/>
      <c r="AN8" s="25">
        <f>MAX(G8:J8,P8:S8,Y8:AB8,AH8:AK8)</f>
        <v>211</v>
      </c>
      <c r="AO8" s="25">
        <f>AN8+$E8</f>
        <v>240</v>
      </c>
      <c r="AP8" s="8">
        <v>1</v>
      </c>
      <c r="AQ8" s="9">
        <v>186</v>
      </c>
      <c r="AR8" s="9">
        <v>192</v>
      </c>
      <c r="AS8" s="9">
        <v>200</v>
      </c>
      <c r="AT8" s="9">
        <v>183</v>
      </c>
      <c r="AU8" s="11">
        <f>SUM(AQ8:AT8)</f>
        <v>761</v>
      </c>
      <c r="AV8" s="17">
        <f>AU8+(4*E8)</f>
        <v>877</v>
      </c>
      <c r="AW8" s="25">
        <f>MAX(G8:J8,P8:S8,Y8:AB8,AH8:AK8,AQ8:AT8)</f>
        <v>211</v>
      </c>
      <c r="AX8" s="34">
        <f>AW8+$E8</f>
        <v>240</v>
      </c>
      <c r="AY8" s="90">
        <f>B8/16</f>
        <v>183.625</v>
      </c>
      <c r="AZ8" s="19">
        <v>29</v>
      </c>
      <c r="BA8" s="88">
        <f>(220-AY8)*0.7</f>
        <v>25.462499999999999</v>
      </c>
    </row>
    <row r="9" spans="1:53" ht="15.75">
      <c r="A9" s="87">
        <v>3</v>
      </c>
      <c r="B9" s="20">
        <f>SUM(K9+T9+AC9+AL9+AU9)</f>
        <v>2980</v>
      </c>
      <c r="C9" s="21">
        <f>SUM(L9+U9+AD9+AM9+AV9)</f>
        <v>3364</v>
      </c>
      <c r="D9" s="22" t="s">
        <v>17</v>
      </c>
      <c r="E9" s="19">
        <v>24</v>
      </c>
      <c r="F9" s="8">
        <v>6</v>
      </c>
      <c r="G9" s="9">
        <v>186</v>
      </c>
      <c r="H9" s="9">
        <v>160</v>
      </c>
      <c r="I9" s="9">
        <v>226</v>
      </c>
      <c r="J9" s="10">
        <v>147</v>
      </c>
      <c r="K9" s="11">
        <f>SUM(G9:J9)</f>
        <v>719</v>
      </c>
      <c r="L9" s="9">
        <f>K9+(4*E9)</f>
        <v>815</v>
      </c>
      <c r="M9" s="25">
        <f>MAX(G9:J9)</f>
        <v>226</v>
      </c>
      <c r="N9" s="25">
        <f>M9+$E9</f>
        <v>250</v>
      </c>
      <c r="O9" s="8">
        <v>2</v>
      </c>
      <c r="P9" s="9">
        <v>204</v>
      </c>
      <c r="Q9" s="9">
        <v>164</v>
      </c>
      <c r="R9" s="9">
        <v>203</v>
      </c>
      <c r="S9" s="10">
        <v>186</v>
      </c>
      <c r="T9" s="11">
        <f>SUM(P9:S9)</f>
        <v>757</v>
      </c>
      <c r="U9" s="17">
        <f>T9+(4*E9)</f>
        <v>853</v>
      </c>
      <c r="V9" s="25">
        <f>MAX(G9:J9,P9:S9)</f>
        <v>226</v>
      </c>
      <c r="W9" s="25">
        <f>V9+$E9</f>
        <v>250</v>
      </c>
      <c r="X9" s="8">
        <v>1</v>
      </c>
      <c r="Y9" s="9">
        <v>145</v>
      </c>
      <c r="Z9" s="9">
        <v>198</v>
      </c>
      <c r="AA9" s="9">
        <v>223</v>
      </c>
      <c r="AB9" s="9">
        <v>180</v>
      </c>
      <c r="AC9" s="18">
        <f>SUM(Y9:AB9)</f>
        <v>746</v>
      </c>
      <c r="AD9" s="17">
        <f>AC9+(4*E9)</f>
        <v>842</v>
      </c>
      <c r="AE9" s="25">
        <f>MAX(G9:J9,P9:S9,Y9:AB9)</f>
        <v>226</v>
      </c>
      <c r="AF9" s="25">
        <f>AE9+$E9</f>
        <v>250</v>
      </c>
      <c r="AG9" s="8">
        <v>4</v>
      </c>
      <c r="AH9" s="9">
        <v>186</v>
      </c>
      <c r="AI9" s="9">
        <v>171</v>
      </c>
      <c r="AJ9" s="9">
        <v>191</v>
      </c>
      <c r="AK9" s="9">
        <v>210</v>
      </c>
      <c r="AL9" s="11">
        <f>SUM(AH9:AK9)</f>
        <v>758</v>
      </c>
      <c r="AM9" s="17">
        <f>AL9+(4*E9)</f>
        <v>854</v>
      </c>
      <c r="AN9" s="25">
        <f>MAX(G9:J9,P9:S9,Y9:AB9,AH9:AK9)</f>
        <v>226</v>
      </c>
      <c r="AO9" s="25">
        <f>AN9+$E9</f>
        <v>250</v>
      </c>
      <c r="AP9" s="8"/>
      <c r="AQ9" s="9">
        <v>136</v>
      </c>
      <c r="AR9" s="9">
        <v>170</v>
      </c>
      <c r="AS9" s="9">
        <v>224</v>
      </c>
      <c r="AT9" s="9">
        <v>155</v>
      </c>
      <c r="AU9" s="11"/>
      <c r="AV9" s="17"/>
      <c r="AW9" s="25">
        <f>MAX(G9:J9,P9:S9,Y9:AB9,AH9:AK9,AQ9:AT9)</f>
        <v>226</v>
      </c>
      <c r="AX9" s="34">
        <f>AW9+$E9</f>
        <v>250</v>
      </c>
      <c r="AY9" s="90">
        <f>B9/16</f>
        <v>186.25</v>
      </c>
      <c r="AZ9" s="19">
        <v>24</v>
      </c>
      <c r="BA9" s="88">
        <f>(220-AY9)*0.7</f>
        <v>23.625</v>
      </c>
    </row>
    <row r="10" spans="1:53" ht="15.75">
      <c r="A10" s="93">
        <v>4</v>
      </c>
      <c r="B10" s="20">
        <f>SUM(K10+T10+AC10+AL10+AU10)</f>
        <v>2867</v>
      </c>
      <c r="C10" s="21">
        <f>SUM(L10+U10+AD10+AM10+AV10)</f>
        <v>3331</v>
      </c>
      <c r="D10" s="22" t="s">
        <v>18</v>
      </c>
      <c r="E10" s="19">
        <v>29</v>
      </c>
      <c r="F10" s="15">
        <v>4</v>
      </c>
      <c r="G10" s="9">
        <v>188</v>
      </c>
      <c r="H10" s="9">
        <v>150</v>
      </c>
      <c r="I10" s="9">
        <v>169</v>
      </c>
      <c r="J10" s="10">
        <v>209</v>
      </c>
      <c r="K10" s="11">
        <f>SUM(G10:J10)</f>
        <v>716</v>
      </c>
      <c r="L10" s="9">
        <f>K10+(4*E10)</f>
        <v>832</v>
      </c>
      <c r="M10" s="25">
        <f>MAX(G10:J10)</f>
        <v>209</v>
      </c>
      <c r="N10" s="25">
        <f>M10+$E10</f>
        <v>238</v>
      </c>
      <c r="O10" s="15">
        <v>3</v>
      </c>
      <c r="P10" s="9">
        <v>172</v>
      </c>
      <c r="Q10" s="9">
        <v>181</v>
      </c>
      <c r="R10" s="9">
        <v>201</v>
      </c>
      <c r="S10" s="10">
        <v>232</v>
      </c>
      <c r="T10" s="11">
        <f>SUM(P10:S10)</f>
        <v>786</v>
      </c>
      <c r="U10" s="17">
        <f>T10+(4*E10)</f>
        <v>902</v>
      </c>
      <c r="V10" s="25">
        <f>MAX(G10:J10,P10:S10)</f>
        <v>232</v>
      </c>
      <c r="W10" s="25">
        <f>V10+$E10</f>
        <v>261</v>
      </c>
      <c r="X10" s="16">
        <v>4</v>
      </c>
      <c r="Y10" s="9">
        <v>168</v>
      </c>
      <c r="Z10" s="9">
        <v>173</v>
      </c>
      <c r="AA10" s="9">
        <v>174</v>
      </c>
      <c r="AB10" s="9">
        <v>203</v>
      </c>
      <c r="AC10" s="18">
        <f>SUM(Y10:AB10)</f>
        <v>718</v>
      </c>
      <c r="AD10" s="17">
        <f>AC10+(4*E10)</f>
        <v>834</v>
      </c>
      <c r="AE10" s="25">
        <f>MAX(G10:J10,P10:S10,Y10:AB10)</f>
        <v>232</v>
      </c>
      <c r="AF10" s="25">
        <f>AE10+$E10</f>
        <v>261</v>
      </c>
      <c r="AG10" s="15">
        <v>3</v>
      </c>
      <c r="AH10" s="9">
        <v>142</v>
      </c>
      <c r="AI10" s="9">
        <v>141</v>
      </c>
      <c r="AJ10" s="9">
        <v>172</v>
      </c>
      <c r="AK10" s="9">
        <v>192</v>
      </c>
      <c r="AL10" s="11">
        <f>SUM(AH10:AK10)</f>
        <v>647</v>
      </c>
      <c r="AM10" s="17">
        <f>AL10+(4*E10)</f>
        <v>763</v>
      </c>
      <c r="AN10" s="25">
        <f>MAX(G10:J10,P10:S10,Y10:AB10,AH10:AK10)</f>
        <v>232</v>
      </c>
      <c r="AO10" s="25">
        <f>AN10+$E10</f>
        <v>261</v>
      </c>
      <c r="AP10" s="15">
        <v>10</v>
      </c>
      <c r="AQ10" s="9">
        <v>159</v>
      </c>
      <c r="AR10" s="9">
        <v>202</v>
      </c>
      <c r="AS10" s="9">
        <v>150</v>
      </c>
      <c r="AT10" s="9">
        <v>126</v>
      </c>
      <c r="AU10" s="11"/>
      <c r="AV10" s="17"/>
      <c r="AW10" s="25">
        <f>MAX(G10:J10,P10:S10,Y10:AB10,AH10:AK10,AQ10:AT10)</f>
        <v>232</v>
      </c>
      <c r="AX10" s="34">
        <f>AW10+$E10</f>
        <v>261</v>
      </c>
      <c r="AY10" s="90">
        <f>B10/16</f>
        <v>179.1875</v>
      </c>
      <c r="AZ10" s="19">
        <v>29</v>
      </c>
      <c r="BA10" s="88">
        <f>(220-AY10)*0.7</f>
        <v>28.568749999999998</v>
      </c>
    </row>
    <row r="11" spans="1:53" ht="14.45" customHeight="1">
      <c r="A11" s="93">
        <v>5</v>
      </c>
      <c r="B11" s="20">
        <f>SUM(K11+T11+AC11+AL11+AU11)</f>
        <v>2735</v>
      </c>
      <c r="C11" s="21">
        <f>SUM(L11+U11+AD11+AM11+AV11)</f>
        <v>3327</v>
      </c>
      <c r="D11" s="22" t="s">
        <v>13</v>
      </c>
      <c r="E11" s="19">
        <v>37</v>
      </c>
      <c r="F11" s="8">
        <v>1</v>
      </c>
      <c r="G11" s="9">
        <v>226</v>
      </c>
      <c r="H11" s="9">
        <v>177</v>
      </c>
      <c r="I11" s="9">
        <v>214</v>
      </c>
      <c r="J11" s="10">
        <v>161</v>
      </c>
      <c r="K11" s="11">
        <f>SUM(G11:J11)</f>
        <v>778</v>
      </c>
      <c r="L11" s="9">
        <f>K11+(4*E11)</f>
        <v>926</v>
      </c>
      <c r="M11" s="25">
        <f>MAX(G11:J11)</f>
        <v>226</v>
      </c>
      <c r="N11" s="25">
        <f>M11+$E11</f>
        <v>263</v>
      </c>
      <c r="O11" s="8">
        <v>6</v>
      </c>
      <c r="P11" s="9">
        <v>164</v>
      </c>
      <c r="Q11" s="9">
        <v>144</v>
      </c>
      <c r="R11" s="9">
        <v>182</v>
      </c>
      <c r="S11" s="10">
        <v>160</v>
      </c>
      <c r="T11" s="11">
        <f>SUM(P11:S11)</f>
        <v>650</v>
      </c>
      <c r="U11" s="17">
        <f>T11+(4*E11)</f>
        <v>798</v>
      </c>
      <c r="V11" s="25">
        <f>MAX(G11:J11,P11:S11)</f>
        <v>226</v>
      </c>
      <c r="W11" s="25">
        <f>V11+$E11</f>
        <v>263</v>
      </c>
      <c r="X11" s="8">
        <v>2</v>
      </c>
      <c r="Y11" s="9">
        <v>147</v>
      </c>
      <c r="Z11" s="9">
        <v>169</v>
      </c>
      <c r="AA11" s="9">
        <v>212</v>
      </c>
      <c r="AB11" s="9">
        <v>171</v>
      </c>
      <c r="AC11" s="18">
        <f>SUM(Y11:AB11)</f>
        <v>699</v>
      </c>
      <c r="AD11" s="17">
        <f>AC11+(4*E11)</f>
        <v>847</v>
      </c>
      <c r="AE11" s="25">
        <f>MAX(G11:J11,P11:S11,Y11:AB11)</f>
        <v>226</v>
      </c>
      <c r="AF11" s="25">
        <f>AE11+$E11</f>
        <v>263</v>
      </c>
      <c r="AG11" s="8">
        <v>3</v>
      </c>
      <c r="AH11" s="9">
        <v>142</v>
      </c>
      <c r="AI11" s="9">
        <v>151</v>
      </c>
      <c r="AJ11" s="9">
        <v>148</v>
      </c>
      <c r="AK11" s="9">
        <v>157</v>
      </c>
      <c r="AL11" s="11"/>
      <c r="AM11" s="17"/>
      <c r="AN11" s="25">
        <f>MAX(G11:J11,P11:S11,Y11:AB11,AH11:AK11)</f>
        <v>226</v>
      </c>
      <c r="AO11" s="25">
        <f>AN11+$E11</f>
        <v>263</v>
      </c>
      <c r="AP11" s="8">
        <v>5</v>
      </c>
      <c r="AQ11" s="9">
        <v>153</v>
      </c>
      <c r="AR11" s="9">
        <v>183</v>
      </c>
      <c r="AS11" s="9">
        <v>126</v>
      </c>
      <c r="AT11" s="9">
        <v>146</v>
      </c>
      <c r="AU11" s="11">
        <f>SUM(AQ11:AT11)</f>
        <v>608</v>
      </c>
      <c r="AV11" s="17">
        <f>AU11+(4*E11)</f>
        <v>756</v>
      </c>
      <c r="AW11" s="25">
        <f>MAX(G11:J11,P11:S11,Y11:AB11,AH11:AK11,AQ11:AT11)</f>
        <v>226</v>
      </c>
      <c r="AX11" s="34">
        <f>AW11+$E11</f>
        <v>263</v>
      </c>
      <c r="AY11" s="90">
        <f>B11/16</f>
        <v>170.9375</v>
      </c>
      <c r="AZ11" s="19">
        <v>37</v>
      </c>
      <c r="BA11" s="88">
        <f>(220-AY11)*0.7</f>
        <v>34.34375</v>
      </c>
    </row>
    <row r="12" spans="1:53" ht="15.75">
      <c r="A12" s="93">
        <v>6</v>
      </c>
      <c r="B12" s="20">
        <f>SUM(K12+T12+AC12+AL12+AU12)</f>
        <v>2967</v>
      </c>
      <c r="C12" s="21">
        <f>SUM(L12+U12+AD12+AM12+AV12)</f>
        <v>3319</v>
      </c>
      <c r="D12" s="22" t="s">
        <v>15</v>
      </c>
      <c r="E12" s="19">
        <v>22</v>
      </c>
      <c r="F12" s="8">
        <v>5</v>
      </c>
      <c r="G12" s="9">
        <v>188</v>
      </c>
      <c r="H12" s="9">
        <v>149</v>
      </c>
      <c r="I12" s="9">
        <v>178</v>
      </c>
      <c r="J12" s="10">
        <v>187</v>
      </c>
      <c r="K12" s="11">
        <f>SUM(G12:J12)</f>
        <v>702</v>
      </c>
      <c r="L12" s="9">
        <f>K12+(4*E12)</f>
        <v>790</v>
      </c>
      <c r="M12" s="25">
        <f>MAX(G12:J12)</f>
        <v>188</v>
      </c>
      <c r="N12" s="25">
        <f>M12+$E12</f>
        <v>210</v>
      </c>
      <c r="O12" s="8">
        <v>2</v>
      </c>
      <c r="P12" s="9">
        <v>202</v>
      </c>
      <c r="Q12" s="9">
        <v>177</v>
      </c>
      <c r="R12" s="9">
        <v>145</v>
      </c>
      <c r="S12" s="10">
        <v>237</v>
      </c>
      <c r="T12" s="11">
        <f>SUM(P12:S12)</f>
        <v>761</v>
      </c>
      <c r="U12" s="17">
        <f>T12+(4*E12)</f>
        <v>849</v>
      </c>
      <c r="V12" s="25">
        <f>MAX(G12:J12,P12:S12)</f>
        <v>237</v>
      </c>
      <c r="W12" s="25">
        <f>V12+$E12</f>
        <v>259</v>
      </c>
      <c r="X12" s="8">
        <v>1</v>
      </c>
      <c r="Y12" s="9">
        <v>170</v>
      </c>
      <c r="Z12" s="9">
        <v>194</v>
      </c>
      <c r="AA12" s="9">
        <v>182</v>
      </c>
      <c r="AB12" s="9">
        <v>189</v>
      </c>
      <c r="AC12" s="18">
        <f>SUM(Y12:AB12)</f>
        <v>735</v>
      </c>
      <c r="AD12" s="17">
        <f>AC12+(4*E12)</f>
        <v>823</v>
      </c>
      <c r="AE12" s="25">
        <f>MAX(G12:J12,P12:S12,Y12:AB12)</f>
        <v>237</v>
      </c>
      <c r="AF12" s="25">
        <f>AE12+$E12</f>
        <v>259</v>
      </c>
      <c r="AG12" s="8">
        <v>1</v>
      </c>
      <c r="AH12" s="9">
        <v>201</v>
      </c>
      <c r="AI12" s="9">
        <v>163</v>
      </c>
      <c r="AJ12" s="9">
        <v>193</v>
      </c>
      <c r="AK12" s="9">
        <v>212</v>
      </c>
      <c r="AL12" s="11">
        <f>SUM(AH12:AK12)</f>
        <v>769</v>
      </c>
      <c r="AM12" s="17">
        <f>AL12+(4*E12)</f>
        <v>857</v>
      </c>
      <c r="AN12" s="25">
        <f>MAX(G12:J12,P12:S12,Y12:AB12,AH12:AK12)</f>
        <v>237</v>
      </c>
      <c r="AO12" s="25">
        <f>AN12+$E12</f>
        <v>259</v>
      </c>
      <c r="AP12" s="8">
        <v>9</v>
      </c>
      <c r="AQ12" s="9">
        <v>175</v>
      </c>
      <c r="AR12" s="9">
        <v>173</v>
      </c>
      <c r="AS12" s="9">
        <v>157</v>
      </c>
      <c r="AT12" s="9">
        <v>187</v>
      </c>
      <c r="AU12" s="11"/>
      <c r="AV12" s="17"/>
      <c r="AW12" s="89">
        <f>MAX(G12:J12,P12:S12,Y12:AB12,AH12:AK12,AQ12:AT12)</f>
        <v>237</v>
      </c>
      <c r="AX12" s="34">
        <f>AW12+$E12</f>
        <v>259</v>
      </c>
      <c r="AY12" s="90">
        <f>B12/16</f>
        <v>185.4375</v>
      </c>
      <c r="AZ12" s="19">
        <v>22</v>
      </c>
      <c r="BA12" s="88">
        <f>(220-AY12)*0.7</f>
        <v>24.193749999999998</v>
      </c>
    </row>
    <row r="13" spans="1:53" ht="15.75">
      <c r="A13" s="93">
        <v>7</v>
      </c>
      <c r="B13" s="20">
        <f>SUM(K13+T13+AC13+AL13+AU13)</f>
        <v>2534</v>
      </c>
      <c r="C13" s="21">
        <f>SUM(L13+U13+AD13+AM13+AV13)</f>
        <v>3302</v>
      </c>
      <c r="D13" s="22" t="s">
        <v>16</v>
      </c>
      <c r="E13" s="19">
        <v>48</v>
      </c>
      <c r="F13" s="8">
        <v>3</v>
      </c>
      <c r="G13" s="9">
        <v>198</v>
      </c>
      <c r="H13" s="9">
        <v>220</v>
      </c>
      <c r="I13" s="9">
        <v>154</v>
      </c>
      <c r="J13" s="10">
        <v>123</v>
      </c>
      <c r="K13" s="11">
        <f>SUM(G13:J13)</f>
        <v>695</v>
      </c>
      <c r="L13" s="9">
        <f>K13+(4*E13)</f>
        <v>887</v>
      </c>
      <c r="M13" s="25">
        <f>MAX(G13:J13)</f>
        <v>220</v>
      </c>
      <c r="N13" s="25">
        <f>M13+$E13</f>
        <v>268</v>
      </c>
      <c r="O13" s="8">
        <v>5</v>
      </c>
      <c r="P13" s="9">
        <v>135</v>
      </c>
      <c r="Q13" s="9">
        <v>201</v>
      </c>
      <c r="R13" s="9">
        <v>130</v>
      </c>
      <c r="S13" s="10">
        <v>131</v>
      </c>
      <c r="T13" s="11">
        <f>SUM(P13:S13)</f>
        <v>597</v>
      </c>
      <c r="U13" s="17">
        <f>T13+(4*E13)</f>
        <v>789</v>
      </c>
      <c r="V13" s="25">
        <f>MAX(G13:J13,P13:S13)</f>
        <v>220</v>
      </c>
      <c r="W13" s="25">
        <f>V13+$E13</f>
        <v>268</v>
      </c>
      <c r="X13" s="8">
        <v>5</v>
      </c>
      <c r="Y13" s="9">
        <v>134</v>
      </c>
      <c r="Z13" s="9">
        <v>193</v>
      </c>
      <c r="AA13" s="9">
        <v>164</v>
      </c>
      <c r="AB13" s="9">
        <v>139</v>
      </c>
      <c r="AC13" s="18">
        <f>SUM(Y13:AB13)</f>
        <v>630</v>
      </c>
      <c r="AD13" s="17">
        <f>AC13+(4*E13)</f>
        <v>822</v>
      </c>
      <c r="AE13" s="25">
        <f>MAX(G13:J13,P13:S13,Y13:AB13)</f>
        <v>220</v>
      </c>
      <c r="AF13" s="25">
        <f>AE13+$E13</f>
        <v>268</v>
      </c>
      <c r="AG13" s="8">
        <v>2</v>
      </c>
      <c r="AH13" s="9">
        <v>163</v>
      </c>
      <c r="AI13" s="9">
        <v>136</v>
      </c>
      <c r="AJ13" s="9">
        <v>155</v>
      </c>
      <c r="AK13" s="9">
        <v>128</v>
      </c>
      <c r="AL13" s="11"/>
      <c r="AM13" s="17"/>
      <c r="AN13" s="25">
        <f>MAX(G13:J13,P13:S13,Y13:AB13,AH13:AK13)</f>
        <v>220</v>
      </c>
      <c r="AO13" s="25">
        <f>AN13+$E13</f>
        <v>268</v>
      </c>
      <c r="AP13" s="8">
        <v>2</v>
      </c>
      <c r="AQ13" s="9">
        <v>159</v>
      </c>
      <c r="AR13" s="9">
        <v>176</v>
      </c>
      <c r="AS13" s="9">
        <v>147</v>
      </c>
      <c r="AT13" s="9">
        <v>130</v>
      </c>
      <c r="AU13" s="11">
        <f>SUM(AQ13:AT13)</f>
        <v>612</v>
      </c>
      <c r="AV13" s="17">
        <f>AU13+(4*E13)</f>
        <v>804</v>
      </c>
      <c r="AW13" s="25">
        <f>MAX(G13:J13,P13:S13,Y13:AB13,AH13:AK13,AQ13:AT13)</f>
        <v>220</v>
      </c>
      <c r="AX13" s="92">
        <f>AW13+$E13</f>
        <v>268</v>
      </c>
      <c r="AY13" s="90">
        <f>B13/16</f>
        <v>158.375</v>
      </c>
      <c r="AZ13" s="19">
        <v>48</v>
      </c>
      <c r="BA13" s="88">
        <f>(220-AY13)*0.7</f>
        <v>43.137499999999996</v>
      </c>
    </row>
    <row r="14" spans="1:53" ht="14.45" customHeight="1">
      <c r="A14" s="93">
        <v>8</v>
      </c>
      <c r="B14" s="20">
        <f>SUM(K14+T14+AC14+AL14+AU14)</f>
        <v>2574</v>
      </c>
      <c r="C14" s="21">
        <f>SUM(L14+U14+AD14+AM14+AV14)</f>
        <v>3294</v>
      </c>
      <c r="D14" s="22" t="s">
        <v>31</v>
      </c>
      <c r="E14" s="19">
        <v>45</v>
      </c>
      <c r="F14" s="8">
        <v>5</v>
      </c>
      <c r="G14" s="9">
        <v>148</v>
      </c>
      <c r="H14" s="9">
        <v>121</v>
      </c>
      <c r="I14" s="9">
        <v>148</v>
      </c>
      <c r="J14" s="10">
        <v>124</v>
      </c>
      <c r="K14" s="11"/>
      <c r="L14" s="9"/>
      <c r="M14" s="25">
        <f>MAX(G14:J14)</f>
        <v>148</v>
      </c>
      <c r="N14" s="25">
        <f>M14+$E14</f>
        <v>193</v>
      </c>
      <c r="O14" s="8">
        <v>2</v>
      </c>
      <c r="P14" s="9">
        <v>178</v>
      </c>
      <c r="Q14" s="9">
        <v>156</v>
      </c>
      <c r="R14" s="9">
        <v>147</v>
      </c>
      <c r="S14" s="10">
        <v>138</v>
      </c>
      <c r="T14" s="11">
        <f>SUM(P14:S14)</f>
        <v>619</v>
      </c>
      <c r="U14" s="17">
        <f>T14+(4*E14)</f>
        <v>799</v>
      </c>
      <c r="V14" s="25">
        <f>MAX(G14:J14,P14:S14)</f>
        <v>178</v>
      </c>
      <c r="W14" s="25">
        <f>V14+$E14</f>
        <v>223</v>
      </c>
      <c r="X14" s="8">
        <v>3</v>
      </c>
      <c r="Y14" s="9">
        <v>147</v>
      </c>
      <c r="Z14" s="9">
        <v>148</v>
      </c>
      <c r="AA14" s="9">
        <v>125</v>
      </c>
      <c r="AB14" s="9">
        <v>179</v>
      </c>
      <c r="AC14" s="18">
        <f>SUM(Y14:AB14)</f>
        <v>599</v>
      </c>
      <c r="AD14" s="17">
        <f>AC14+(4*E14)</f>
        <v>779</v>
      </c>
      <c r="AE14" s="25">
        <f>MAX(G14:J14,P14:S14,Y14:AB14)</f>
        <v>179</v>
      </c>
      <c r="AF14" s="25">
        <f>AE14+$E14</f>
        <v>224</v>
      </c>
      <c r="AG14" s="8">
        <v>2</v>
      </c>
      <c r="AH14" s="9">
        <v>151</v>
      </c>
      <c r="AI14" s="9">
        <v>187</v>
      </c>
      <c r="AJ14" s="9">
        <v>182</v>
      </c>
      <c r="AK14" s="9">
        <v>168</v>
      </c>
      <c r="AL14" s="11">
        <f>SUM(AH14:AK14)</f>
        <v>688</v>
      </c>
      <c r="AM14" s="17">
        <f>AL14+(4*E14)</f>
        <v>868</v>
      </c>
      <c r="AN14" s="25">
        <f>MAX(G14:J14,P14:S14,Y14:AB14,AH14:AK14)</f>
        <v>187</v>
      </c>
      <c r="AO14" s="25">
        <f>AN14+$E14</f>
        <v>232</v>
      </c>
      <c r="AP14" s="8">
        <v>3</v>
      </c>
      <c r="AQ14" s="9">
        <v>132</v>
      </c>
      <c r="AR14" s="9">
        <v>168</v>
      </c>
      <c r="AS14" s="9">
        <v>179</v>
      </c>
      <c r="AT14" s="9">
        <v>189</v>
      </c>
      <c r="AU14" s="11">
        <f>SUM(AQ14:AT14)</f>
        <v>668</v>
      </c>
      <c r="AV14" s="17">
        <f>AU14+(4*E14)</f>
        <v>848</v>
      </c>
      <c r="AW14" s="25">
        <f>MAX(G14:J14,P14:S14,Y14:AB14,AH14:AK14,AQ14:AT14)</f>
        <v>189</v>
      </c>
      <c r="AX14" s="34">
        <f>AW14+$E14</f>
        <v>234</v>
      </c>
      <c r="AY14" s="90">
        <f>B14/16</f>
        <v>160.875</v>
      </c>
      <c r="AZ14" s="19">
        <v>45</v>
      </c>
      <c r="BA14" s="88">
        <f>(220-AY14)*0.7</f>
        <v>41.387499999999996</v>
      </c>
    </row>
    <row r="15" spans="1:53" ht="14.45" customHeight="1">
      <c r="A15" s="93">
        <v>9</v>
      </c>
      <c r="B15" s="20">
        <f>SUM(K15+T15+AC15+AL15+AU15)</f>
        <v>2586</v>
      </c>
      <c r="C15" s="21">
        <f>SUM(L15+U15+AD15+AM15+AV15)</f>
        <v>3290</v>
      </c>
      <c r="D15" s="22" t="s">
        <v>14</v>
      </c>
      <c r="E15" s="19">
        <v>44</v>
      </c>
      <c r="F15" s="8">
        <v>5</v>
      </c>
      <c r="G15" s="9">
        <v>170</v>
      </c>
      <c r="H15" s="9">
        <v>189</v>
      </c>
      <c r="I15" s="9">
        <v>140</v>
      </c>
      <c r="J15" s="10">
        <v>147</v>
      </c>
      <c r="K15" s="11">
        <f>SUM(G15:J15)</f>
        <v>646</v>
      </c>
      <c r="L15" s="9">
        <f>K15+(4*E15)</f>
        <v>822</v>
      </c>
      <c r="M15" s="25">
        <f>MAX(G15:J15)</f>
        <v>189</v>
      </c>
      <c r="N15" s="25">
        <f>M15+$E15</f>
        <v>233</v>
      </c>
      <c r="O15" s="8">
        <v>6</v>
      </c>
      <c r="P15" s="9">
        <v>130</v>
      </c>
      <c r="Q15" s="9">
        <v>181</v>
      </c>
      <c r="R15" s="9">
        <v>179</v>
      </c>
      <c r="S15" s="10">
        <v>171</v>
      </c>
      <c r="T15" s="11">
        <f>SUM(P15:S15)</f>
        <v>661</v>
      </c>
      <c r="U15" s="17">
        <f>T15+(4*E15)</f>
        <v>837</v>
      </c>
      <c r="V15" s="25">
        <f>MAX(G15:J15,P15:S15)</f>
        <v>189</v>
      </c>
      <c r="W15" s="25">
        <f>V15+$E15</f>
        <v>233</v>
      </c>
      <c r="X15" s="8">
        <v>6</v>
      </c>
      <c r="Y15" s="9">
        <v>189</v>
      </c>
      <c r="Z15" s="9">
        <v>182</v>
      </c>
      <c r="AA15" s="9">
        <v>156</v>
      </c>
      <c r="AB15" s="9">
        <v>135</v>
      </c>
      <c r="AC15" s="18">
        <f>SUM(Y15:AB15)</f>
        <v>662</v>
      </c>
      <c r="AD15" s="17">
        <f>AC15+(4*E15)</f>
        <v>838</v>
      </c>
      <c r="AE15" s="25">
        <f>MAX(G15:J15,P15:S15,Y15:AB15)</f>
        <v>189</v>
      </c>
      <c r="AF15" s="25">
        <f>AE15+$E15</f>
        <v>233</v>
      </c>
      <c r="AG15" s="8">
        <v>1</v>
      </c>
      <c r="AH15" s="9">
        <v>135</v>
      </c>
      <c r="AI15" s="9">
        <v>112</v>
      </c>
      <c r="AJ15" s="9">
        <v>186</v>
      </c>
      <c r="AK15" s="9">
        <v>129</v>
      </c>
      <c r="AL15" s="11"/>
      <c r="AM15" s="17"/>
      <c r="AN15" s="25">
        <f>MAX(G15:J15,P15:S15,Y15:AB15,AH15:AK15)</f>
        <v>189</v>
      </c>
      <c r="AO15" s="25">
        <f>AN15+$E15</f>
        <v>233</v>
      </c>
      <c r="AP15" s="8">
        <v>4</v>
      </c>
      <c r="AQ15" s="9">
        <v>131</v>
      </c>
      <c r="AR15" s="9">
        <v>187</v>
      </c>
      <c r="AS15" s="9">
        <v>181</v>
      </c>
      <c r="AT15" s="9">
        <v>118</v>
      </c>
      <c r="AU15" s="11">
        <f>SUM(AQ15:AT15)</f>
        <v>617</v>
      </c>
      <c r="AV15" s="17">
        <f>AU15+(4*E15)</f>
        <v>793</v>
      </c>
      <c r="AW15" s="25">
        <f>MAX(G15:J15,P15:S15,Y15:AB15,AH15:AK15,AQ15:AT15)</f>
        <v>189</v>
      </c>
      <c r="AX15" s="34">
        <f>AW15+$E15</f>
        <v>233</v>
      </c>
      <c r="AY15" s="90">
        <f>B15/16</f>
        <v>161.625</v>
      </c>
      <c r="AZ15" s="19">
        <v>44</v>
      </c>
      <c r="BA15" s="88">
        <f>(220-AY15)*0.7</f>
        <v>40.862499999999997</v>
      </c>
    </row>
    <row r="16" spans="1:53" ht="14.45" customHeight="1">
      <c r="A16" s="93">
        <v>10</v>
      </c>
      <c r="B16" s="20">
        <f>SUM(K16+T16+AC16+AL16+AU16)</f>
        <v>2862</v>
      </c>
      <c r="C16" s="21">
        <f>SUM(L16+U16+AD16+AM16+AV16)</f>
        <v>3278</v>
      </c>
      <c r="D16" s="22" t="s">
        <v>19</v>
      </c>
      <c r="E16" s="19">
        <v>26</v>
      </c>
      <c r="F16" s="8">
        <v>6</v>
      </c>
      <c r="G16" s="9">
        <v>202</v>
      </c>
      <c r="H16" s="9">
        <v>162</v>
      </c>
      <c r="I16" s="9">
        <v>201</v>
      </c>
      <c r="J16" s="10">
        <v>161</v>
      </c>
      <c r="K16" s="11">
        <f>SUM(G16:J16)</f>
        <v>726</v>
      </c>
      <c r="L16" s="9">
        <f>K16+(4*E16)</f>
        <v>830</v>
      </c>
      <c r="M16" s="25">
        <f>MAX(G16:J16)</f>
        <v>202</v>
      </c>
      <c r="N16" s="25">
        <f>M16+$E16</f>
        <v>228</v>
      </c>
      <c r="O16" s="8">
        <v>4</v>
      </c>
      <c r="P16" s="8">
        <v>212</v>
      </c>
      <c r="Q16" s="9">
        <v>176</v>
      </c>
      <c r="R16" s="9">
        <v>168</v>
      </c>
      <c r="S16" s="9">
        <v>180</v>
      </c>
      <c r="T16" s="11">
        <f>SUM(P16:S16)</f>
        <v>736</v>
      </c>
      <c r="U16" s="17">
        <f>T16+(4*E16)</f>
        <v>840</v>
      </c>
      <c r="V16" s="25">
        <f>MAX(G16:J16,P16:S16)</f>
        <v>212</v>
      </c>
      <c r="W16" s="25">
        <f>V16+$E16</f>
        <v>238</v>
      </c>
      <c r="X16" s="8">
        <v>5</v>
      </c>
      <c r="Y16" s="8">
        <v>145</v>
      </c>
      <c r="Z16" s="9">
        <v>160</v>
      </c>
      <c r="AA16" s="9">
        <v>195</v>
      </c>
      <c r="AB16" s="9">
        <v>207</v>
      </c>
      <c r="AC16" s="18">
        <f>SUM(Y16:AB16)</f>
        <v>707</v>
      </c>
      <c r="AD16" s="17">
        <f>AC16+(4*E16)</f>
        <v>811</v>
      </c>
      <c r="AE16" s="25">
        <f>MAX(G16:J16,P16:S16,Y16:AB16)</f>
        <v>212</v>
      </c>
      <c r="AF16" s="25">
        <f>AE16+$E16</f>
        <v>238</v>
      </c>
      <c r="AG16" s="8">
        <v>4</v>
      </c>
      <c r="AH16" s="9">
        <v>193</v>
      </c>
      <c r="AI16" s="9">
        <v>150</v>
      </c>
      <c r="AJ16" s="9">
        <v>173</v>
      </c>
      <c r="AK16" s="9">
        <v>120</v>
      </c>
      <c r="AL16" s="11"/>
      <c r="AM16" s="17"/>
      <c r="AN16" s="25">
        <f>MAX(G16:J16,P16:S16,Y16:AB16,AH16:AK16)</f>
        <v>212</v>
      </c>
      <c r="AO16" s="25">
        <f>AN16+$E16</f>
        <v>238</v>
      </c>
      <c r="AP16" s="8">
        <v>1</v>
      </c>
      <c r="AQ16" s="9">
        <v>174</v>
      </c>
      <c r="AR16" s="9">
        <v>195</v>
      </c>
      <c r="AS16" s="9">
        <v>165</v>
      </c>
      <c r="AT16" s="9">
        <v>159</v>
      </c>
      <c r="AU16" s="11">
        <f>SUM(AQ16:AT16)</f>
        <v>693</v>
      </c>
      <c r="AV16" s="17">
        <f>AU16+(4*E16)</f>
        <v>797</v>
      </c>
      <c r="AW16" s="25">
        <f>MAX(G16:J16,P16:S16,Y16:AB16,AH16:AK16,AQ16:AT16)</f>
        <v>212</v>
      </c>
      <c r="AX16" s="34">
        <f>AW16+$E16</f>
        <v>238</v>
      </c>
      <c r="AY16" s="90">
        <f>B16/16</f>
        <v>178.875</v>
      </c>
      <c r="AZ16" s="19">
        <v>26</v>
      </c>
      <c r="BA16" s="88">
        <f>(220-AY16)*0.7</f>
        <v>28.787499999999998</v>
      </c>
    </row>
    <row r="17" spans="1:53" ht="14.45" customHeight="1">
      <c r="A17" s="93">
        <v>11</v>
      </c>
      <c r="B17" s="20">
        <f>SUM(K17+T17+AC17+AL17+AU17)</f>
        <v>2970</v>
      </c>
      <c r="C17" s="21">
        <f>SUM(L17+U17+AD17+AM17+AV17)</f>
        <v>3274</v>
      </c>
      <c r="D17" s="22" t="s">
        <v>23</v>
      </c>
      <c r="E17" s="19">
        <v>19</v>
      </c>
      <c r="F17" s="8">
        <v>3</v>
      </c>
      <c r="G17" s="9">
        <v>165</v>
      </c>
      <c r="H17" s="9">
        <v>160</v>
      </c>
      <c r="I17" s="9">
        <v>183</v>
      </c>
      <c r="J17" s="10">
        <v>190</v>
      </c>
      <c r="K17" s="11">
        <f>SUM(G17:J17)</f>
        <v>698</v>
      </c>
      <c r="L17" s="9">
        <f>K17+(4*E17)</f>
        <v>774</v>
      </c>
      <c r="M17" s="25">
        <f>MAX(G17:J17)</f>
        <v>190</v>
      </c>
      <c r="N17" s="25">
        <f>M17+$E17</f>
        <v>209</v>
      </c>
      <c r="O17" s="8">
        <v>3</v>
      </c>
      <c r="P17" s="9">
        <v>184</v>
      </c>
      <c r="Q17" s="9">
        <v>185</v>
      </c>
      <c r="R17" s="9">
        <v>176</v>
      </c>
      <c r="S17" s="10">
        <v>161</v>
      </c>
      <c r="T17" s="11">
        <f>SUM(P17:S17)</f>
        <v>706</v>
      </c>
      <c r="U17" s="17">
        <f>T17+(4*E17)</f>
        <v>782</v>
      </c>
      <c r="V17" s="25">
        <f>MAX(G17:J17,P17:S17)</f>
        <v>190</v>
      </c>
      <c r="W17" s="25">
        <f>V17+$E17</f>
        <v>209</v>
      </c>
      <c r="X17" s="8">
        <v>5</v>
      </c>
      <c r="Y17" s="9">
        <v>181</v>
      </c>
      <c r="Z17" s="9">
        <v>189</v>
      </c>
      <c r="AA17" s="9">
        <v>168</v>
      </c>
      <c r="AB17" s="9">
        <v>137</v>
      </c>
      <c r="AC17" s="18"/>
      <c r="AD17" s="17"/>
      <c r="AE17" s="25">
        <f>MAX(G17:J17,P17:S17,Y17:AB17)</f>
        <v>190</v>
      </c>
      <c r="AF17" s="25">
        <f>AE17+$E17</f>
        <v>209</v>
      </c>
      <c r="AG17" s="8">
        <v>3</v>
      </c>
      <c r="AH17" s="9">
        <v>182</v>
      </c>
      <c r="AI17" s="9">
        <v>204</v>
      </c>
      <c r="AJ17" s="9">
        <v>158</v>
      </c>
      <c r="AK17" s="9">
        <v>173</v>
      </c>
      <c r="AL17" s="11">
        <f>SUM(AH17:AK17)</f>
        <v>717</v>
      </c>
      <c r="AM17" s="17">
        <f>AL17+(4*E17)</f>
        <v>793</v>
      </c>
      <c r="AN17" s="25">
        <f>MAX(G17:J17,P17:S17,Y17:AB17,AH17:AK17)</f>
        <v>204</v>
      </c>
      <c r="AO17" s="25">
        <f>AN17+$E17</f>
        <v>223</v>
      </c>
      <c r="AP17" s="8">
        <v>2</v>
      </c>
      <c r="AQ17" s="9">
        <v>201</v>
      </c>
      <c r="AR17" s="9">
        <v>235</v>
      </c>
      <c r="AS17" s="9">
        <v>191</v>
      </c>
      <c r="AT17" s="9">
        <v>222</v>
      </c>
      <c r="AU17" s="11">
        <f>SUM(AQ17:AT17)</f>
        <v>849</v>
      </c>
      <c r="AV17" s="17">
        <f>AU17+(4*E17)</f>
        <v>925</v>
      </c>
      <c r="AW17" s="25">
        <f>MAX(G17:J17,P17:S17,Y17:AB17,AH17:AK17,AQ17:AT17)</f>
        <v>235</v>
      </c>
      <c r="AX17" s="34">
        <f>AW17+$E17</f>
        <v>254</v>
      </c>
      <c r="AY17" s="90">
        <f>B17/16</f>
        <v>185.625</v>
      </c>
      <c r="AZ17" s="19">
        <v>19</v>
      </c>
      <c r="BA17" s="88">
        <f>(220-AY17)*0.7</f>
        <v>24.0625</v>
      </c>
    </row>
    <row r="18" spans="1:53" ht="14.45" customHeight="1">
      <c r="A18" s="93">
        <v>12</v>
      </c>
      <c r="B18" s="20">
        <f>SUM(K18+T18+AC18+AL18+AU18)</f>
        <v>2561</v>
      </c>
      <c r="C18" s="21">
        <f>SUM(L18+U18+AD18+AM18+AV18)</f>
        <v>3249</v>
      </c>
      <c r="D18" s="22" t="s">
        <v>46</v>
      </c>
      <c r="E18" s="19">
        <v>43</v>
      </c>
      <c r="F18" s="8">
        <v>2</v>
      </c>
      <c r="G18" s="9">
        <v>157</v>
      </c>
      <c r="H18" s="9">
        <v>189</v>
      </c>
      <c r="I18" s="9">
        <v>128</v>
      </c>
      <c r="J18" s="10">
        <v>177</v>
      </c>
      <c r="K18" s="11">
        <f>SUM(G18:J18)</f>
        <v>651</v>
      </c>
      <c r="L18" s="9">
        <f>K18+(4*E18)</f>
        <v>823</v>
      </c>
      <c r="M18" s="25">
        <f>MAX(G18:J18)</f>
        <v>189</v>
      </c>
      <c r="N18" s="25">
        <f>M18+$E18</f>
        <v>232</v>
      </c>
      <c r="O18" s="8">
        <v>2</v>
      </c>
      <c r="P18" s="9">
        <v>160</v>
      </c>
      <c r="Q18" s="9">
        <v>202</v>
      </c>
      <c r="R18" s="9">
        <v>139</v>
      </c>
      <c r="S18" s="10">
        <v>191</v>
      </c>
      <c r="T18" s="11">
        <f>SUM(P18:S18)</f>
        <v>692</v>
      </c>
      <c r="U18" s="17">
        <f>T18+(4*E18)</f>
        <v>864</v>
      </c>
      <c r="V18" s="25">
        <f>MAX(G18:J18,P18:S18)</f>
        <v>202</v>
      </c>
      <c r="W18" s="25">
        <f>V18+$E18</f>
        <v>245</v>
      </c>
      <c r="X18" s="8">
        <v>2</v>
      </c>
      <c r="Y18" s="9">
        <v>149</v>
      </c>
      <c r="Z18" s="9">
        <v>160</v>
      </c>
      <c r="AA18" s="9">
        <v>156</v>
      </c>
      <c r="AB18" s="9">
        <v>144</v>
      </c>
      <c r="AC18" s="18">
        <f>SUM(Y18:AB18)</f>
        <v>609</v>
      </c>
      <c r="AD18" s="17">
        <f>AC18+(4*E18)</f>
        <v>781</v>
      </c>
      <c r="AE18" s="25">
        <f>MAX(G18:J18,P18:S18,Y18:AB18)</f>
        <v>202</v>
      </c>
      <c r="AF18" s="25">
        <f>AE18+$E18</f>
        <v>245</v>
      </c>
      <c r="AG18" s="8">
        <v>5</v>
      </c>
      <c r="AH18" s="9">
        <v>131</v>
      </c>
      <c r="AI18" s="9">
        <v>144</v>
      </c>
      <c r="AJ18" s="9">
        <v>151</v>
      </c>
      <c r="AK18" s="9">
        <v>183</v>
      </c>
      <c r="AL18" s="11">
        <f>SUM(AH18:AK18)</f>
        <v>609</v>
      </c>
      <c r="AM18" s="17">
        <f>AL18+(4*E18)</f>
        <v>781</v>
      </c>
      <c r="AN18" s="25">
        <f>MAX(G18:J18,P18:S18,Y18:AB18,AH18:AK18)</f>
        <v>202</v>
      </c>
      <c r="AO18" s="25">
        <f>AN18+$E18</f>
        <v>245</v>
      </c>
      <c r="AP18" s="8">
        <v>1</v>
      </c>
      <c r="AQ18" s="9">
        <v>135</v>
      </c>
      <c r="AR18" s="9">
        <v>141</v>
      </c>
      <c r="AS18" s="9">
        <v>149</v>
      </c>
      <c r="AT18" s="9">
        <v>174</v>
      </c>
      <c r="AU18" s="11"/>
      <c r="AV18" s="17"/>
      <c r="AW18" s="25">
        <f>MAX(G18:J18,P18:S18,Y18:AB18,AH18:AK18,AQ18:AT18)</f>
        <v>202</v>
      </c>
      <c r="AX18" s="34">
        <f>AW18+$E18</f>
        <v>245</v>
      </c>
      <c r="AY18" s="90">
        <f>B18/16</f>
        <v>160.0625</v>
      </c>
      <c r="AZ18" s="19">
        <v>43</v>
      </c>
      <c r="BA18" s="88">
        <f>(220-AY18)*0.7</f>
        <v>41.956249999999997</v>
      </c>
    </row>
    <row r="19" spans="1:53" ht="14.45" customHeight="1">
      <c r="A19" s="93">
        <v>13</v>
      </c>
      <c r="B19" s="20">
        <f>SUM(K19+T19+AC19+AL19+AU19)</f>
        <v>2622</v>
      </c>
      <c r="C19" s="21">
        <f>SUM(L19+U19+AD19+AM19+AV19)</f>
        <v>3214</v>
      </c>
      <c r="D19" s="22" t="s">
        <v>20</v>
      </c>
      <c r="E19" s="19">
        <v>37</v>
      </c>
      <c r="F19" s="8">
        <v>3</v>
      </c>
      <c r="G19" s="9">
        <v>183</v>
      </c>
      <c r="H19" s="9">
        <v>107</v>
      </c>
      <c r="I19" s="9">
        <v>180</v>
      </c>
      <c r="J19" s="10">
        <v>179</v>
      </c>
      <c r="K19" s="11">
        <f>SUM(G19:J19)</f>
        <v>649</v>
      </c>
      <c r="L19" s="9">
        <f>K19+(4*E19)</f>
        <v>797</v>
      </c>
      <c r="M19" s="25">
        <f>MAX(G19:J19)</f>
        <v>183</v>
      </c>
      <c r="N19" s="25">
        <f>M19+$E19</f>
        <v>220</v>
      </c>
      <c r="O19" s="8">
        <v>5</v>
      </c>
      <c r="P19" s="9">
        <v>194</v>
      </c>
      <c r="Q19" s="9">
        <v>122</v>
      </c>
      <c r="R19" s="9">
        <v>179</v>
      </c>
      <c r="S19" s="10">
        <v>214</v>
      </c>
      <c r="T19" s="11">
        <f>SUM(P19:S19)</f>
        <v>709</v>
      </c>
      <c r="U19" s="17">
        <f>T19+(4*E19)</f>
        <v>857</v>
      </c>
      <c r="V19" s="25">
        <f>MAX(G19:J19,P19:S19)</f>
        <v>214</v>
      </c>
      <c r="W19" s="25">
        <f>V19+$E19</f>
        <v>251</v>
      </c>
      <c r="X19" s="8">
        <v>3</v>
      </c>
      <c r="Y19" s="9">
        <v>172</v>
      </c>
      <c r="Z19" s="9">
        <v>170</v>
      </c>
      <c r="AA19" s="9">
        <v>169</v>
      </c>
      <c r="AB19" s="9">
        <v>149</v>
      </c>
      <c r="AC19" s="18">
        <f>SUM(Y19:AB19)</f>
        <v>660</v>
      </c>
      <c r="AD19" s="17">
        <f>AC19+(4*E19)</f>
        <v>808</v>
      </c>
      <c r="AE19" s="25">
        <f>MAX(G19:J19,P19:S19,Y19:AB19)</f>
        <v>214</v>
      </c>
      <c r="AF19" s="25">
        <f>AE19+$E19</f>
        <v>251</v>
      </c>
      <c r="AG19" s="8">
        <v>4</v>
      </c>
      <c r="AH19" s="9">
        <v>142</v>
      </c>
      <c r="AI19" s="9">
        <v>169</v>
      </c>
      <c r="AJ19" s="9">
        <v>153</v>
      </c>
      <c r="AK19" s="9">
        <v>140</v>
      </c>
      <c r="AL19" s="11">
        <f>SUM(AH19:AK19)</f>
        <v>604</v>
      </c>
      <c r="AM19" s="17">
        <f>AL19+(4*E19)</f>
        <v>752</v>
      </c>
      <c r="AN19" s="25">
        <f>MAX(G19:J19,P19:S19,Y19:AB19,AH19:AK19)</f>
        <v>214</v>
      </c>
      <c r="AO19" s="25">
        <f>AN19+$E19</f>
        <v>251</v>
      </c>
      <c r="AP19" s="8">
        <v>9</v>
      </c>
      <c r="AQ19" s="9">
        <v>162</v>
      </c>
      <c r="AR19" s="9">
        <v>128</v>
      </c>
      <c r="AS19" s="9">
        <v>157</v>
      </c>
      <c r="AT19" s="9">
        <v>131</v>
      </c>
      <c r="AU19" s="11"/>
      <c r="AV19" s="17"/>
      <c r="AW19" s="25">
        <f>MAX(G19:J19,P19:S19,Y19:AB19,AH19:AK19,AQ19:AT19)</f>
        <v>214</v>
      </c>
      <c r="AX19" s="34">
        <f>AW19+$E19</f>
        <v>251</v>
      </c>
      <c r="AY19" s="90">
        <f>B19/16</f>
        <v>163.875</v>
      </c>
      <c r="AZ19" s="19">
        <v>37</v>
      </c>
      <c r="BA19" s="88">
        <f>(220-AY19)*0.7</f>
        <v>39.287499999999994</v>
      </c>
    </row>
    <row r="20" spans="1:53" ht="14.45" customHeight="1">
      <c r="A20" s="93">
        <v>14</v>
      </c>
      <c r="B20" s="20">
        <f>SUM(K20+T20+AC20+AL20+AU20)</f>
        <v>2284</v>
      </c>
      <c r="C20" s="21">
        <f>SUM(L20+U20+AD20+AM20+AV20)</f>
        <v>3164</v>
      </c>
      <c r="D20" s="22" t="s">
        <v>24</v>
      </c>
      <c r="E20" s="19">
        <v>55</v>
      </c>
      <c r="F20" s="8">
        <v>6</v>
      </c>
      <c r="G20" s="29">
        <v>106</v>
      </c>
      <c r="H20" s="29">
        <v>111</v>
      </c>
      <c r="I20" s="29">
        <v>151</v>
      </c>
      <c r="J20" s="30">
        <v>159</v>
      </c>
      <c r="K20" s="11">
        <f>SUM(G20:J20)</f>
        <v>527</v>
      </c>
      <c r="L20" s="9">
        <f>K20+(4*E20)</f>
        <v>747</v>
      </c>
      <c r="M20" s="25">
        <f>MAX(G20:J20)</f>
        <v>159</v>
      </c>
      <c r="N20" s="25">
        <f>M20+$E20</f>
        <v>214</v>
      </c>
      <c r="O20" s="8">
        <v>1</v>
      </c>
      <c r="P20" s="9">
        <v>180</v>
      </c>
      <c r="Q20" s="9">
        <v>127</v>
      </c>
      <c r="R20" s="9">
        <v>145</v>
      </c>
      <c r="S20" s="10">
        <v>122</v>
      </c>
      <c r="T20" s="11">
        <f>SUM(P20:S20)</f>
        <v>574</v>
      </c>
      <c r="U20" s="17">
        <f>T20+(4*E20)</f>
        <v>794</v>
      </c>
      <c r="V20" s="25">
        <f>MAX(G20:J20,P20:S20)</f>
        <v>180</v>
      </c>
      <c r="W20" s="25">
        <f>V20+$E20</f>
        <v>235</v>
      </c>
      <c r="X20" s="8">
        <v>6</v>
      </c>
      <c r="Y20" s="9">
        <v>115</v>
      </c>
      <c r="Z20" s="9">
        <v>107</v>
      </c>
      <c r="AA20" s="9">
        <v>133</v>
      </c>
      <c r="AB20" s="9">
        <v>116</v>
      </c>
      <c r="AC20" s="18"/>
      <c r="AD20" s="17"/>
      <c r="AE20" s="25">
        <f>MAX(G20:J20,P20:S20,Y20:AB20)</f>
        <v>180</v>
      </c>
      <c r="AF20" s="25">
        <f>AE20+$E20</f>
        <v>235</v>
      </c>
      <c r="AG20" s="8">
        <v>6</v>
      </c>
      <c r="AH20" s="9">
        <v>140</v>
      </c>
      <c r="AI20" s="9">
        <v>120</v>
      </c>
      <c r="AJ20" s="9">
        <v>158</v>
      </c>
      <c r="AK20" s="9">
        <v>166</v>
      </c>
      <c r="AL20" s="11">
        <f>SUM(AH20:AK20)</f>
        <v>584</v>
      </c>
      <c r="AM20" s="17">
        <f>AL20+(4*E20)</f>
        <v>804</v>
      </c>
      <c r="AN20" s="25">
        <f>MAX(G20:J20,P20:S20,Y20:AB20,AH20:AK20)</f>
        <v>180</v>
      </c>
      <c r="AO20" s="25">
        <f>AN20+$E20</f>
        <v>235</v>
      </c>
      <c r="AP20" s="8">
        <v>3</v>
      </c>
      <c r="AQ20" s="9">
        <v>144</v>
      </c>
      <c r="AR20" s="9">
        <v>124</v>
      </c>
      <c r="AS20" s="9">
        <v>187</v>
      </c>
      <c r="AT20" s="9">
        <v>144</v>
      </c>
      <c r="AU20" s="11">
        <f>SUM(AQ20:AT20)</f>
        <v>599</v>
      </c>
      <c r="AV20" s="17">
        <f>AU20+(4*E20)</f>
        <v>819</v>
      </c>
      <c r="AW20" s="25">
        <f>MAX(G20:J20,P20:S20,Y20:AB20,AH20:AK20,AQ20:AT20)</f>
        <v>187</v>
      </c>
      <c r="AX20" s="34">
        <f>AW20+$E20</f>
        <v>242</v>
      </c>
      <c r="AY20" s="90">
        <f>B20/16</f>
        <v>142.75</v>
      </c>
      <c r="AZ20" s="19">
        <v>55</v>
      </c>
      <c r="BA20" s="88">
        <f>(220-AY20)*0.7</f>
        <v>54.074999999999996</v>
      </c>
    </row>
    <row r="21" spans="1:53" ht="15.75">
      <c r="A21" s="93">
        <v>15</v>
      </c>
      <c r="B21" s="20">
        <f>SUM(K21+T21+AC21+AL21+AU21)</f>
        <v>1993</v>
      </c>
      <c r="C21" s="21">
        <f>SUM(L21+U21+AD21+AM21+AV21)</f>
        <v>3145</v>
      </c>
      <c r="D21" s="22" t="s">
        <v>44</v>
      </c>
      <c r="E21" s="19">
        <v>72</v>
      </c>
      <c r="F21" s="8">
        <v>2</v>
      </c>
      <c r="G21" s="9">
        <v>127</v>
      </c>
      <c r="H21" s="9">
        <v>125</v>
      </c>
      <c r="I21" s="9">
        <v>143</v>
      </c>
      <c r="J21" s="10">
        <v>170</v>
      </c>
      <c r="K21" s="11">
        <f>SUM(G21:J21)</f>
        <v>565</v>
      </c>
      <c r="L21" s="9">
        <f>K21+(4*E21)</f>
        <v>853</v>
      </c>
      <c r="M21" s="25">
        <f>MAX(G21:J21)</f>
        <v>170</v>
      </c>
      <c r="N21" s="25">
        <f>M21+$E21</f>
        <v>242</v>
      </c>
      <c r="O21" s="8">
        <v>1</v>
      </c>
      <c r="P21" s="9">
        <v>117</v>
      </c>
      <c r="Q21" s="9">
        <v>81</v>
      </c>
      <c r="R21" s="9">
        <v>141</v>
      </c>
      <c r="S21" s="10">
        <v>131</v>
      </c>
      <c r="T21" s="11">
        <f>SUM(P21:S21)</f>
        <v>470</v>
      </c>
      <c r="U21" s="17">
        <f>T21+(4*E21)</f>
        <v>758</v>
      </c>
      <c r="V21" s="25">
        <f>MAX(G21:J21,P21:S21)</f>
        <v>170</v>
      </c>
      <c r="W21" s="25">
        <f>V21+$E21</f>
        <v>242</v>
      </c>
      <c r="X21" s="8">
        <v>6</v>
      </c>
      <c r="Y21" s="9">
        <v>109</v>
      </c>
      <c r="Z21" s="9">
        <v>118</v>
      </c>
      <c r="AA21" s="9">
        <v>122</v>
      </c>
      <c r="AB21" s="9">
        <v>117</v>
      </c>
      <c r="AC21" s="18">
        <f>SUM(Y21:AB21)</f>
        <v>466</v>
      </c>
      <c r="AD21" s="17">
        <f>AC21+(4*E21)</f>
        <v>754</v>
      </c>
      <c r="AE21" s="25">
        <f>MAX(G21:J21,P21:S21,Y21:AB21)</f>
        <v>170</v>
      </c>
      <c r="AF21" s="25">
        <f>AE21+$E21</f>
        <v>242</v>
      </c>
      <c r="AG21" s="8">
        <v>2</v>
      </c>
      <c r="AH21" s="9">
        <v>127</v>
      </c>
      <c r="AI21" s="9">
        <v>102</v>
      </c>
      <c r="AJ21" s="9">
        <v>144</v>
      </c>
      <c r="AK21" s="9">
        <v>119</v>
      </c>
      <c r="AL21" s="11">
        <f>SUM(AH21:AK21)</f>
        <v>492</v>
      </c>
      <c r="AM21" s="17">
        <f>AL21+(4*E21)</f>
        <v>780</v>
      </c>
      <c r="AN21" s="25">
        <f>MAX(G21:J21,P21:S21,Y21:AB21,AH21:AK21)</f>
        <v>170</v>
      </c>
      <c r="AO21" s="25">
        <f>AN21+$E21</f>
        <v>242</v>
      </c>
      <c r="AP21" s="8">
        <v>2</v>
      </c>
      <c r="AQ21" s="9">
        <v>106</v>
      </c>
      <c r="AR21" s="9">
        <v>89</v>
      </c>
      <c r="AS21" s="9">
        <v>116</v>
      </c>
      <c r="AT21" s="9">
        <v>96</v>
      </c>
      <c r="AU21" s="11"/>
      <c r="AV21" s="17"/>
      <c r="AW21" s="25">
        <f>MAX(G21:J21,P21:S21,Y21:AB21,AH21:AK21,AQ21:AT21)</f>
        <v>170</v>
      </c>
      <c r="AX21" s="34">
        <f>AW21+$E21</f>
        <v>242</v>
      </c>
      <c r="AY21" s="90">
        <f>B21/16</f>
        <v>124.5625</v>
      </c>
      <c r="AZ21" s="19">
        <v>72</v>
      </c>
      <c r="BA21" s="88">
        <f>(220-AY21)*0.7</f>
        <v>66.806249999999991</v>
      </c>
    </row>
    <row r="22" spans="1:53" ht="14.45" customHeight="1">
      <c r="A22" s="93">
        <v>16</v>
      </c>
      <c r="B22" s="20">
        <f>SUM(K22+T22+AC22+AL22+AU22)</f>
        <v>2416</v>
      </c>
      <c r="C22" s="21">
        <f>SUM(L22+U22+AD22+AM22+AV22)</f>
        <v>3136</v>
      </c>
      <c r="D22" s="22" t="s">
        <v>22</v>
      </c>
      <c r="E22" s="19">
        <v>45</v>
      </c>
      <c r="F22" s="8">
        <v>1</v>
      </c>
      <c r="G22" s="9">
        <v>120</v>
      </c>
      <c r="H22" s="9">
        <v>148</v>
      </c>
      <c r="I22" s="9">
        <v>160</v>
      </c>
      <c r="J22" s="10">
        <v>180</v>
      </c>
      <c r="K22" s="11">
        <f>SUM(G22:J22)</f>
        <v>608</v>
      </c>
      <c r="L22" s="9">
        <f>K22+(4*E22)</f>
        <v>788</v>
      </c>
      <c r="M22" s="25">
        <f>MAX(G22:J22)</f>
        <v>180</v>
      </c>
      <c r="N22" s="25">
        <f>M22+$E22</f>
        <v>225</v>
      </c>
      <c r="O22" s="8">
        <v>6</v>
      </c>
      <c r="P22" s="9">
        <v>134</v>
      </c>
      <c r="Q22" s="9">
        <v>156</v>
      </c>
      <c r="R22" s="9">
        <v>175</v>
      </c>
      <c r="S22" s="10">
        <v>133</v>
      </c>
      <c r="T22" s="11">
        <f>SUM(P22:S22)</f>
        <v>598</v>
      </c>
      <c r="U22" s="17">
        <f>T22+(4*E22)</f>
        <v>778</v>
      </c>
      <c r="V22" s="25">
        <f>MAX(G22:J22,P22:S22)</f>
        <v>180</v>
      </c>
      <c r="W22" s="25">
        <f>V22+$E22</f>
        <v>225</v>
      </c>
      <c r="X22" s="6">
        <v>5</v>
      </c>
      <c r="Y22" s="9">
        <v>164</v>
      </c>
      <c r="Z22" s="9">
        <v>148</v>
      </c>
      <c r="AA22" s="9">
        <v>143</v>
      </c>
      <c r="AB22" s="9">
        <v>158</v>
      </c>
      <c r="AC22" s="18">
        <f>SUM(Y22:AB22)</f>
        <v>613</v>
      </c>
      <c r="AD22" s="17">
        <f>AC22+(4*E22)</f>
        <v>793</v>
      </c>
      <c r="AE22" s="25">
        <f>MAX(G22:J22,P22:S22,Y22:AB22)</f>
        <v>180</v>
      </c>
      <c r="AF22" s="25">
        <f>AE22+$E22</f>
        <v>225</v>
      </c>
      <c r="AG22" s="8">
        <v>4</v>
      </c>
      <c r="AH22" s="9">
        <v>136</v>
      </c>
      <c r="AI22" s="9">
        <v>132</v>
      </c>
      <c r="AJ22" s="9">
        <v>176</v>
      </c>
      <c r="AK22" s="9">
        <v>153</v>
      </c>
      <c r="AL22" s="11">
        <f>SUM(AH22:AK22)</f>
        <v>597</v>
      </c>
      <c r="AM22" s="17">
        <f>AL22+(4*E22)</f>
        <v>777</v>
      </c>
      <c r="AN22" s="25">
        <f>MAX(G22:J22,P22:S22,Y22:AB22,AH22:AK22)</f>
        <v>180</v>
      </c>
      <c r="AO22" s="25">
        <f>AN22+$E22</f>
        <v>225</v>
      </c>
      <c r="AP22" s="8">
        <v>3</v>
      </c>
      <c r="AQ22" s="9">
        <v>137</v>
      </c>
      <c r="AR22" s="9">
        <v>153</v>
      </c>
      <c r="AS22" s="9">
        <v>120</v>
      </c>
      <c r="AT22" s="9">
        <v>133</v>
      </c>
      <c r="AU22" s="11"/>
      <c r="AV22" s="17"/>
      <c r="AW22" s="25">
        <f>MAX(G22:J22,P22:S22,Y22:AB22,AH22:AK22,AQ22:AT22)</f>
        <v>180</v>
      </c>
      <c r="AX22" s="34">
        <f>AW22+$E22</f>
        <v>225</v>
      </c>
      <c r="AY22" s="90">
        <f>B22/16</f>
        <v>151</v>
      </c>
      <c r="AZ22" s="19">
        <v>45</v>
      </c>
      <c r="BA22" s="88">
        <f>(220-AY22)*0.7</f>
        <v>48.3</v>
      </c>
    </row>
    <row r="23" spans="1:53" ht="14.45" customHeight="1">
      <c r="A23" s="93">
        <v>17</v>
      </c>
      <c r="B23" s="20">
        <f>SUM(K23+T23+AC23+AL23+AU23)</f>
        <v>2087</v>
      </c>
      <c r="C23" s="21">
        <f>SUM(L23+U23+AD23+AM23+AV23)</f>
        <v>3111</v>
      </c>
      <c r="D23" s="22" t="s">
        <v>45</v>
      </c>
      <c r="E23" s="19">
        <v>64</v>
      </c>
      <c r="F23" s="8">
        <v>1</v>
      </c>
      <c r="G23" s="9">
        <v>133</v>
      </c>
      <c r="H23" s="9">
        <v>115</v>
      </c>
      <c r="I23" s="9">
        <v>160</v>
      </c>
      <c r="J23" s="10">
        <v>139</v>
      </c>
      <c r="K23" s="11">
        <f>SUM(G23:J23)</f>
        <v>547</v>
      </c>
      <c r="L23" s="9">
        <f>K23+(4*E23)</f>
        <v>803</v>
      </c>
      <c r="M23" s="25">
        <f>MAX(G23:J23)</f>
        <v>160</v>
      </c>
      <c r="N23" s="25">
        <f>M23+$E23</f>
        <v>224</v>
      </c>
      <c r="O23" s="8">
        <v>1</v>
      </c>
      <c r="P23" s="9">
        <v>130</v>
      </c>
      <c r="Q23" s="9">
        <v>129</v>
      </c>
      <c r="R23" s="9">
        <v>127</v>
      </c>
      <c r="S23" s="10">
        <v>97</v>
      </c>
      <c r="T23" s="11">
        <f>SUM(P23:S23)</f>
        <v>483</v>
      </c>
      <c r="U23" s="17">
        <f>T23+(4*E23)</f>
        <v>739</v>
      </c>
      <c r="V23" s="25">
        <f>MAX(G23:J23,P23:S23)</f>
        <v>160</v>
      </c>
      <c r="W23" s="25">
        <f>V23+$E23</f>
        <v>224</v>
      </c>
      <c r="X23" s="6">
        <v>1</v>
      </c>
      <c r="Y23" s="9">
        <v>152</v>
      </c>
      <c r="Z23" s="9">
        <v>122</v>
      </c>
      <c r="AA23" s="9">
        <v>125</v>
      </c>
      <c r="AB23" s="9">
        <v>137</v>
      </c>
      <c r="AC23" s="18"/>
      <c r="AD23" s="17"/>
      <c r="AE23" s="25">
        <f>MAX(G23:J23,P23:S23,Y23:AB23)</f>
        <v>160</v>
      </c>
      <c r="AF23" s="25">
        <f>AE23+$E23</f>
        <v>224</v>
      </c>
      <c r="AG23" s="8">
        <v>6</v>
      </c>
      <c r="AH23" s="9">
        <v>76</v>
      </c>
      <c r="AI23" s="9">
        <v>134</v>
      </c>
      <c r="AJ23" s="9">
        <v>159</v>
      </c>
      <c r="AK23" s="9">
        <v>156</v>
      </c>
      <c r="AL23" s="11">
        <f>SUM(AH23:AK23)</f>
        <v>525</v>
      </c>
      <c r="AM23" s="17">
        <f>AL23+(4*E23)</f>
        <v>781</v>
      </c>
      <c r="AN23" s="25">
        <f>MAX(G23:J23,P23:S23,Y23:AB23,AH23:AK23)</f>
        <v>160</v>
      </c>
      <c r="AO23" s="25">
        <f>AN23+$E23</f>
        <v>224</v>
      </c>
      <c r="AP23" s="8">
        <v>1</v>
      </c>
      <c r="AQ23" s="9">
        <v>133</v>
      </c>
      <c r="AR23" s="9">
        <v>130</v>
      </c>
      <c r="AS23" s="9">
        <v>141</v>
      </c>
      <c r="AT23" s="9">
        <v>128</v>
      </c>
      <c r="AU23" s="11">
        <f>SUM(AQ23:AT23)</f>
        <v>532</v>
      </c>
      <c r="AV23" s="17">
        <f>AU23+(4*E23)</f>
        <v>788</v>
      </c>
      <c r="AW23" s="25">
        <f>MAX(G23:J23,P23:S23,Y23:AB23,AH23:AK23,AQ23:AT23)</f>
        <v>160</v>
      </c>
      <c r="AX23" s="34">
        <f>AW23+$E23</f>
        <v>224</v>
      </c>
      <c r="AY23" s="90">
        <f>B23/16</f>
        <v>130.4375</v>
      </c>
      <c r="AZ23" s="19">
        <v>64</v>
      </c>
      <c r="BA23" s="88">
        <f>(220-AY23)*0.7</f>
        <v>62.693749999999994</v>
      </c>
    </row>
    <row r="24" spans="1:53" ht="14.45" customHeight="1">
      <c r="A24" s="93">
        <v>18</v>
      </c>
      <c r="B24" s="20">
        <f>SUM(K24+T24+AC24+AL24+AU24)</f>
        <v>2384</v>
      </c>
      <c r="C24" s="21">
        <f>SUM(L24+U24+AD24+AM24+AV24)</f>
        <v>3104</v>
      </c>
      <c r="D24" s="22" t="s">
        <v>25</v>
      </c>
      <c r="E24" s="19">
        <v>45</v>
      </c>
      <c r="F24" s="8">
        <v>5</v>
      </c>
      <c r="G24" s="28">
        <v>156</v>
      </c>
      <c r="H24" s="28">
        <v>115</v>
      </c>
      <c r="I24" s="28">
        <v>178</v>
      </c>
      <c r="J24" s="28">
        <v>167</v>
      </c>
      <c r="K24" s="11">
        <f>SUM(G24:J24)</f>
        <v>616</v>
      </c>
      <c r="L24" s="9">
        <f>K24+(4*E24)</f>
        <v>796</v>
      </c>
      <c r="M24" s="25">
        <f>MAX(G24:J24)</f>
        <v>178</v>
      </c>
      <c r="N24" s="25">
        <f>M24+$E24</f>
        <v>223</v>
      </c>
      <c r="O24" s="8">
        <v>1</v>
      </c>
      <c r="P24" s="9">
        <v>163</v>
      </c>
      <c r="Q24" s="9">
        <v>156</v>
      </c>
      <c r="R24" s="9">
        <v>183</v>
      </c>
      <c r="S24" s="10">
        <v>124</v>
      </c>
      <c r="T24" s="11">
        <f>SUM(P24:S24)</f>
        <v>626</v>
      </c>
      <c r="U24" s="17">
        <f>T24+(4*E24)</f>
        <v>806</v>
      </c>
      <c r="V24" s="25">
        <f>MAX(G24:J24,P24:S24)</f>
        <v>183</v>
      </c>
      <c r="W24" s="25">
        <f>V24+$E24</f>
        <v>228</v>
      </c>
      <c r="X24" s="6">
        <v>1</v>
      </c>
      <c r="Y24" s="9">
        <v>111</v>
      </c>
      <c r="Z24" s="9">
        <v>118</v>
      </c>
      <c r="AA24" s="9">
        <v>117</v>
      </c>
      <c r="AB24" s="9">
        <v>166</v>
      </c>
      <c r="AC24" s="18">
        <f>SUM(Y24:AB24)</f>
        <v>512</v>
      </c>
      <c r="AD24" s="17">
        <f>AC24+(4*E24)</f>
        <v>692</v>
      </c>
      <c r="AE24" s="25">
        <f>MAX(G24:J24,P24:S24,Y24:AB24)</f>
        <v>183</v>
      </c>
      <c r="AF24" s="25">
        <f>AE24+$E24</f>
        <v>228</v>
      </c>
      <c r="AG24" s="8">
        <v>5</v>
      </c>
      <c r="AH24" s="9">
        <v>197</v>
      </c>
      <c r="AI24" s="9">
        <v>175</v>
      </c>
      <c r="AJ24" s="9">
        <v>128</v>
      </c>
      <c r="AK24" s="9">
        <v>130</v>
      </c>
      <c r="AL24" s="11">
        <f>SUM(AH24:AK24)</f>
        <v>630</v>
      </c>
      <c r="AM24" s="17">
        <f>AL24+(4*E24)</f>
        <v>810</v>
      </c>
      <c r="AN24" s="25">
        <f>MAX(G24:J24,P24:S24,Y24:AB24,AH24:AK24)</f>
        <v>197</v>
      </c>
      <c r="AO24" s="25">
        <f>AN24+$E24</f>
        <v>242</v>
      </c>
      <c r="AP24" s="8"/>
      <c r="AQ24" s="9"/>
      <c r="AR24" s="9"/>
      <c r="AS24" s="9"/>
      <c r="AT24" s="9"/>
      <c r="AU24" s="11"/>
      <c r="AV24" s="17"/>
      <c r="AW24" s="25">
        <f>MAX(G24:J24,P24:S24,Y24:AB24,AH24:AK24,AQ24:AT24)</f>
        <v>197</v>
      </c>
      <c r="AX24" s="34">
        <f>AW24+$E24</f>
        <v>242</v>
      </c>
      <c r="AY24" s="90">
        <f>B24/16</f>
        <v>149</v>
      </c>
      <c r="AZ24" s="19">
        <v>45</v>
      </c>
      <c r="BA24" s="88">
        <f>(220-AY24)*0.7</f>
        <v>49.699999999999996</v>
      </c>
    </row>
    <row r="25" spans="1:53" ht="14.45" customHeight="1">
      <c r="A25" s="93">
        <v>19</v>
      </c>
      <c r="B25" s="20">
        <f>SUM(K25+T25+AC25+AL25+AU25)</f>
        <v>2518</v>
      </c>
      <c r="C25" s="21">
        <f>SUM(L25+U25+AD25+AM25+AV25)</f>
        <v>2998</v>
      </c>
      <c r="D25" s="22" t="s">
        <v>21</v>
      </c>
      <c r="E25" s="19">
        <v>30</v>
      </c>
      <c r="F25" s="8">
        <v>3</v>
      </c>
      <c r="G25" s="9">
        <v>165</v>
      </c>
      <c r="H25" s="9">
        <v>162</v>
      </c>
      <c r="I25" s="9">
        <v>175</v>
      </c>
      <c r="J25" s="10">
        <v>154</v>
      </c>
      <c r="K25" s="11">
        <f>SUM(G25:J25)</f>
        <v>656</v>
      </c>
      <c r="L25" s="9">
        <f>K25+(4*E25)</f>
        <v>776</v>
      </c>
      <c r="M25" s="31">
        <f>MAX(G25:J25)</f>
        <v>175</v>
      </c>
      <c r="N25" s="32">
        <f>M25+$E25</f>
        <v>205</v>
      </c>
      <c r="O25" s="8">
        <v>6</v>
      </c>
      <c r="P25" s="9">
        <v>164</v>
      </c>
      <c r="Q25" s="9">
        <v>132</v>
      </c>
      <c r="R25" s="9">
        <v>136</v>
      </c>
      <c r="S25" s="10">
        <v>151</v>
      </c>
      <c r="T25" s="11">
        <f>SUM(P25:S25)</f>
        <v>583</v>
      </c>
      <c r="U25" s="17">
        <f>T25+(4*E25)</f>
        <v>703</v>
      </c>
      <c r="V25" s="31">
        <f>MAX(G25:J25,P25:S25)</f>
        <v>175</v>
      </c>
      <c r="W25" s="32">
        <f>V25+$E25</f>
        <v>205</v>
      </c>
      <c r="X25" s="8">
        <v>4</v>
      </c>
      <c r="Y25" s="9">
        <v>188</v>
      </c>
      <c r="Z25" s="9">
        <v>159</v>
      </c>
      <c r="AA25" s="9">
        <v>109</v>
      </c>
      <c r="AB25" s="9">
        <v>167</v>
      </c>
      <c r="AC25" s="18">
        <f>SUM(Y25:AB25)</f>
        <v>623</v>
      </c>
      <c r="AD25" s="17">
        <f>AC25+(4*E25)</f>
        <v>743</v>
      </c>
      <c r="AE25" s="31">
        <f>MAX(G25:J25,P25:S25,Y25:AB25)</f>
        <v>188</v>
      </c>
      <c r="AF25" s="32">
        <f>AE25+$E25</f>
        <v>218</v>
      </c>
      <c r="AG25" s="8">
        <v>1</v>
      </c>
      <c r="AH25" s="9">
        <v>165</v>
      </c>
      <c r="AI25" s="9">
        <v>162</v>
      </c>
      <c r="AJ25" s="9">
        <v>175</v>
      </c>
      <c r="AK25" s="10">
        <v>154</v>
      </c>
      <c r="AL25" s="11">
        <f>SUM(AH25:AK25)</f>
        <v>656</v>
      </c>
      <c r="AM25" s="17">
        <f>AL25+(4*E25)</f>
        <v>776</v>
      </c>
      <c r="AN25" s="31">
        <f>MAX(G25:J25,P25:S25,Y25:AB25,AH25:AK25)</f>
        <v>188</v>
      </c>
      <c r="AO25" s="32">
        <f>AN25+$E25</f>
        <v>218</v>
      </c>
      <c r="AP25" s="8"/>
      <c r="AQ25" s="9"/>
      <c r="AR25" s="9"/>
      <c r="AS25" s="9"/>
      <c r="AT25" s="10"/>
      <c r="AU25" s="11"/>
      <c r="AV25" s="17"/>
      <c r="AW25" s="31">
        <f>MAX(G25:J25,P25:S25,Y25:AB25,AH25:AK25,AQ25:AT25)</f>
        <v>188</v>
      </c>
      <c r="AX25" s="32">
        <f>AW25+$E25</f>
        <v>218</v>
      </c>
      <c r="AY25" s="91">
        <f>B25/16</f>
        <v>157.375</v>
      </c>
      <c r="AZ25" s="19">
        <v>30</v>
      </c>
      <c r="BA25" s="88">
        <f>(220-AY25)*0.7</f>
        <v>43.837499999999999</v>
      </c>
    </row>
    <row r="26" spans="1:53" ht="15.75" thickBot="1">
      <c r="A26" s="87"/>
      <c r="K26" s="2"/>
      <c r="L26" s="2"/>
      <c r="M26" s="2"/>
      <c r="N26" s="2"/>
      <c r="O26" s="2"/>
      <c r="V26" s="2"/>
      <c r="W26" s="2"/>
      <c r="X26" s="2"/>
      <c r="AE26" s="2"/>
      <c r="AF26" s="2"/>
      <c r="AG26" s="2"/>
      <c r="AN26" s="2"/>
      <c r="AO26" s="2"/>
      <c r="AP26" s="2"/>
      <c r="AW26" s="2">
        <f>MAX(AW7:AW25)</f>
        <v>254</v>
      </c>
      <c r="AX26" s="2">
        <f>MAX(AX7:AX25)</f>
        <v>304</v>
      </c>
    </row>
    <row r="27" spans="1:53" ht="15.75" thickBot="1">
      <c r="A27" s="47"/>
      <c r="C27" s="59" t="s">
        <v>27</v>
      </c>
      <c r="D27" s="60"/>
      <c r="M27" s="1"/>
      <c r="N27" s="1"/>
      <c r="O27" s="1"/>
      <c r="P27" s="1"/>
      <c r="Q27" s="1"/>
      <c r="R27" s="1"/>
      <c r="S27" s="1"/>
      <c r="V27" s="1"/>
      <c r="W27" s="1"/>
      <c r="X27" s="1"/>
      <c r="Y27" s="1"/>
      <c r="Z27" s="1"/>
      <c r="AA27" s="1"/>
      <c r="AB27" s="1"/>
      <c r="AE27" s="1"/>
      <c r="AF27" s="1"/>
      <c r="AG27" s="1"/>
      <c r="AH27" s="1"/>
      <c r="AI27" s="1"/>
      <c r="AJ27" s="1"/>
      <c r="AK27" s="1"/>
      <c r="AN27" s="1"/>
      <c r="AO27" s="1"/>
      <c r="AP27" s="1"/>
      <c r="AQ27" s="1"/>
      <c r="AR27" s="1"/>
      <c r="AS27" s="1"/>
      <c r="AT27" s="1"/>
      <c r="AW27" s="1"/>
      <c r="AX27" s="1"/>
    </row>
    <row r="28" spans="1:53">
      <c r="A28" s="47"/>
      <c r="E28" s="2" t="s">
        <v>40</v>
      </c>
      <c r="AD28" s="37"/>
      <c r="AM28" s="37"/>
      <c r="AV28" s="37"/>
    </row>
    <row r="29" spans="1:53">
      <c r="A29" s="47"/>
      <c r="C29" s="41" t="s">
        <v>28</v>
      </c>
      <c r="D29" s="40" t="s">
        <v>47</v>
      </c>
      <c r="E29" s="2">
        <v>177</v>
      </c>
      <c r="I29" s="37">
        <v>65</v>
      </c>
      <c r="AD29" s="37"/>
      <c r="AM29" s="37"/>
      <c r="AV29" s="37"/>
    </row>
    <row r="30" spans="1:53">
      <c r="A30" s="47"/>
      <c r="C30" s="41" t="s">
        <v>29</v>
      </c>
      <c r="D30" s="40" t="s">
        <v>34</v>
      </c>
      <c r="E30" s="2">
        <v>184</v>
      </c>
      <c r="I30" s="37">
        <v>50</v>
      </c>
      <c r="AD30" s="37"/>
      <c r="AM30" s="37"/>
      <c r="AV30" s="37"/>
    </row>
    <row r="31" spans="1:53">
      <c r="A31" s="47"/>
      <c r="C31" s="41" t="s">
        <v>30</v>
      </c>
      <c r="D31" s="40" t="s">
        <v>17</v>
      </c>
      <c r="E31" s="2">
        <v>186</v>
      </c>
      <c r="I31" s="37">
        <v>35</v>
      </c>
      <c r="AD31" s="2"/>
      <c r="AM31" s="2"/>
      <c r="AV31" s="2"/>
    </row>
    <row r="32" spans="1:53">
      <c r="C32" s="42" t="s">
        <v>38</v>
      </c>
      <c r="D32" s="94" t="s">
        <v>47</v>
      </c>
      <c r="F32" s="95">
        <v>254</v>
      </c>
      <c r="H32" s="26"/>
      <c r="R32" s="26"/>
      <c r="S32" s="26"/>
      <c r="V32" s="26"/>
      <c r="W32" s="26"/>
      <c r="AD32" s="37"/>
      <c r="AM32" s="37"/>
      <c r="AV32" s="37"/>
    </row>
    <row r="33" spans="3:48">
      <c r="C33" s="26"/>
      <c r="D33" s="40" t="s">
        <v>15</v>
      </c>
      <c r="F33" s="9">
        <v>237</v>
      </c>
      <c r="H33" s="26"/>
      <c r="I33" s="37">
        <v>15</v>
      </c>
      <c r="M33" s="49"/>
      <c r="N33" s="49"/>
      <c r="AD33" s="37"/>
      <c r="AE33" s="49"/>
      <c r="AF33" s="49"/>
      <c r="AM33" s="37"/>
      <c r="AN33" s="49"/>
      <c r="AO33" s="49"/>
      <c r="AV33" s="37"/>
    </row>
    <row r="34" spans="3:48">
      <c r="C34" s="42" t="s">
        <v>39</v>
      </c>
      <c r="D34" s="40" t="s">
        <v>16</v>
      </c>
      <c r="F34" s="9">
        <v>268</v>
      </c>
      <c r="H34" s="26"/>
      <c r="I34" s="37">
        <v>15</v>
      </c>
      <c r="V34" s="49"/>
      <c r="W34" s="49"/>
      <c r="AD34" s="37"/>
      <c r="AM34" s="37"/>
      <c r="AV34" s="37"/>
    </row>
    <row r="35" spans="3:48">
      <c r="D35" s="2"/>
      <c r="E35" s="36" t="s">
        <v>37</v>
      </c>
      <c r="F35" s="86" t="s">
        <v>49</v>
      </c>
      <c r="G35" s="86"/>
      <c r="H35" s="26"/>
      <c r="I35" s="37">
        <f xml:space="preserve"> 32*2.5</f>
        <v>80</v>
      </c>
      <c r="J35" s="26"/>
      <c r="K35" s="26"/>
      <c r="R35" s="26"/>
      <c r="S35" s="26"/>
      <c r="V35" s="26"/>
      <c r="W35" s="26"/>
      <c r="AC35" s="36"/>
      <c r="AD35" s="37"/>
      <c r="AL35" s="36"/>
      <c r="AM35" s="37"/>
      <c r="AU35" s="36"/>
      <c r="AV35" s="37"/>
    </row>
    <row r="36" spans="3:48">
      <c r="D36" s="2"/>
      <c r="E36" s="36" t="s">
        <v>52</v>
      </c>
      <c r="F36" s="96" t="s">
        <v>48</v>
      </c>
      <c r="G36" s="96"/>
      <c r="H36" s="2">
        <f>19*15</f>
        <v>285</v>
      </c>
      <c r="I36" s="49"/>
      <c r="R36" s="26"/>
      <c r="S36" s="26"/>
      <c r="V36" s="26"/>
      <c r="W36" s="26"/>
      <c r="AD36" s="38"/>
      <c r="AM36" s="38"/>
      <c r="AV36" s="38"/>
    </row>
    <row r="37" spans="3:48">
      <c r="D37" s="26"/>
      <c r="E37" s="26" t="s">
        <v>53</v>
      </c>
      <c r="F37" s="26"/>
      <c r="G37" s="26"/>
      <c r="H37" s="26"/>
      <c r="I37" s="97">
        <f>H36-SUM(I29:I35)</f>
        <v>25</v>
      </c>
      <c r="R37" s="26"/>
      <c r="S37" s="26"/>
      <c r="V37" s="26"/>
      <c r="W37" s="26"/>
      <c r="AC37" s="2"/>
      <c r="AL37" s="2"/>
      <c r="AU37" s="2"/>
    </row>
    <row r="38" spans="3:48">
      <c r="D38" s="26"/>
      <c r="T38" s="2"/>
      <c r="AC38" s="2"/>
      <c r="AL38" s="2"/>
      <c r="AU38" s="2"/>
    </row>
    <row r="39" spans="3:48">
      <c r="T39" s="2"/>
      <c r="AC39" s="2"/>
      <c r="AL39" s="2"/>
      <c r="AU39" s="2"/>
    </row>
  </sheetData>
  <sortState ref="B7:BA25">
    <sortCondition descending="1" ref="C7:C25"/>
  </sortState>
  <mergeCells count="62">
    <mergeCell ref="F35:G35"/>
    <mergeCell ref="F36:G36"/>
    <mergeCell ref="AW5:AW6"/>
    <mergeCell ref="AX5:AX6"/>
    <mergeCell ref="AZ5:AZ6"/>
    <mergeCell ref="BA5:BA6"/>
    <mergeCell ref="AY5:AY6"/>
    <mergeCell ref="AP3:AV3"/>
    <mergeCell ref="AP5:AP6"/>
    <mergeCell ref="AQ5:AQ6"/>
    <mergeCell ref="AR5:AR6"/>
    <mergeCell ref="AS5:AS6"/>
    <mergeCell ref="AT5:AT6"/>
    <mergeCell ref="AU5:AU6"/>
    <mergeCell ref="AV5:AV6"/>
    <mergeCell ref="AN5:AN6"/>
    <mergeCell ref="AO5:AO6"/>
    <mergeCell ref="AG3:AM3"/>
    <mergeCell ref="AG5:AG6"/>
    <mergeCell ref="AH5:AH6"/>
    <mergeCell ref="AI5:AI6"/>
    <mergeCell ref="AJ5:AJ6"/>
    <mergeCell ref="AK5:AK6"/>
    <mergeCell ref="AL5:AL6"/>
    <mergeCell ref="AM5:AM6"/>
    <mergeCell ref="C27:D27"/>
    <mergeCell ref="Q5:Q6"/>
    <mergeCell ref="R5:R6"/>
    <mergeCell ref="S5:S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B3:C3"/>
    <mergeCell ref="D3:E3"/>
    <mergeCell ref="F3:L3"/>
    <mergeCell ref="O3:U3"/>
    <mergeCell ref="T5:T6"/>
    <mergeCell ref="U5:U6"/>
    <mergeCell ref="B5:B6"/>
    <mergeCell ref="C5:C6"/>
    <mergeCell ref="D5:D6"/>
    <mergeCell ref="E5:E6"/>
    <mergeCell ref="F5:F6"/>
    <mergeCell ref="AE5:AE6"/>
    <mergeCell ref="AF5:AF6"/>
    <mergeCell ref="X3:AD3"/>
    <mergeCell ref="X5:X6"/>
    <mergeCell ref="Y5:Y6"/>
    <mergeCell ref="Z5:Z6"/>
    <mergeCell ref="AA5:AA6"/>
    <mergeCell ref="AB5:AB6"/>
    <mergeCell ref="AC5:AC6"/>
    <mergeCell ref="AD5:AD6"/>
    <mergeCell ref="V5:V6"/>
    <mergeCell ref="W5:W6"/>
  </mergeCells>
  <conditionalFormatting sqref="F32:F34">
    <cfRule type="cellIs" dxfId="18" priority="80" operator="greaterThan">
      <formula>199</formula>
    </cfRule>
  </conditionalFormatting>
  <conditionalFormatting sqref="AN25">
    <cfRule type="cellIs" dxfId="17" priority="14" operator="greaterThan">
      <formula>199</formula>
    </cfRule>
  </conditionalFormatting>
  <conditionalFormatting sqref="G18:J18">
    <cfRule type="cellIs" dxfId="16" priority="12" operator="greaterThan">
      <formula>199</formula>
    </cfRule>
  </conditionalFormatting>
  <conditionalFormatting sqref="M18">
    <cfRule type="cellIs" dxfId="15" priority="11" operator="greaterThan">
      <formula>199</formula>
    </cfRule>
  </conditionalFormatting>
  <conditionalFormatting sqref="AE18">
    <cfRule type="cellIs" dxfId="14" priority="8" operator="greaterThan">
      <formula>199</formula>
    </cfRule>
  </conditionalFormatting>
  <conditionalFormatting sqref="AN18">
    <cfRule type="cellIs" dxfId="13" priority="7" operator="greaterThan">
      <formula>199</formula>
    </cfRule>
  </conditionalFormatting>
  <conditionalFormatting sqref="AH9:AK9">
    <cfRule type="cellIs" dxfId="12" priority="5" operator="greaterThan">
      <formula>199</formula>
    </cfRule>
  </conditionalFormatting>
  <conditionalFormatting sqref="AW7:AW17 AW19:AW24">
    <cfRule type="cellIs" dxfId="11" priority="4" operator="greaterThan">
      <formula>199</formula>
    </cfRule>
  </conditionalFormatting>
  <conditionalFormatting sqref="AW18">
    <cfRule type="cellIs" dxfId="10" priority="2" operator="greaterThan">
      <formula>199</formula>
    </cfRule>
  </conditionalFormatting>
  <conditionalFormatting sqref="AQ9:AT9">
    <cfRule type="cellIs" dxfId="9" priority="1" operator="greaterThan">
      <formula>199</formula>
    </cfRule>
  </conditionalFormatting>
  <conditionalFormatting sqref="G7:J17 G19:J25">
    <cfRule type="cellIs" dxfId="8" priority="21" operator="greaterThan">
      <formula>199</formula>
    </cfRule>
  </conditionalFormatting>
  <conditionalFormatting sqref="M7:M17 M19:M25">
    <cfRule type="cellIs" dxfId="7" priority="20" operator="greaterThan">
      <formula>199</formula>
    </cfRule>
  </conditionalFormatting>
  <conditionalFormatting sqref="P19:S25 P7:S17">
    <cfRule type="cellIs" dxfId="6" priority="19" operator="greaterThan">
      <formula>199</formula>
    </cfRule>
  </conditionalFormatting>
  <conditionalFormatting sqref="V7:V17 V19:V25">
    <cfRule type="cellIs" dxfId="5" priority="18" operator="greaterThan">
      <formula>199</formula>
    </cfRule>
  </conditionalFormatting>
  <conditionalFormatting sqref="AE7:AE17 AE19:AE25">
    <cfRule type="cellIs" dxfId="4" priority="17" operator="greaterThan">
      <formula>199</formula>
    </cfRule>
  </conditionalFormatting>
  <conditionalFormatting sqref="AN7:AN17 AN19:AN24">
    <cfRule type="cellIs" dxfId="3" priority="16" operator="greaterThan">
      <formula>199</formula>
    </cfRule>
  </conditionalFormatting>
  <conditionalFormatting sqref="V18">
    <cfRule type="cellIs" dxfId="2" priority="9" operator="greaterThan">
      <formula>199</formula>
    </cfRule>
  </conditionalFormatting>
  <conditionalFormatting sqref="P18:S18">
    <cfRule type="cellIs" dxfId="1" priority="10" operator="greaterThan">
      <formula>199</formula>
    </cfRule>
  </conditionalFormatting>
  <conditionalFormatting sqref="AW25">
    <cfRule type="cellIs" dxfId="0" priority="3" operator="greaterThan">
      <formula>199</formula>
    </cfRule>
  </conditionalFormatting>
  <pageMargins left="3.937007874015748E-2" right="3.937007874015748E-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Total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DURET</dc:creator>
  <cp:lastModifiedBy>aldubois</cp:lastModifiedBy>
  <cp:lastPrinted>2018-09-22T19:18:17Z</cp:lastPrinted>
  <dcterms:created xsi:type="dcterms:W3CDTF">2015-10-10T15:58:02Z</dcterms:created>
  <dcterms:modified xsi:type="dcterms:W3CDTF">2018-12-20T22:28:08Z</dcterms:modified>
</cp:coreProperties>
</file>