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95" yWindow="120" windowWidth="10815" windowHeight="9390"/>
  </bookViews>
  <sheets>
    <sheet name="SAISIE" sheetId="1" r:id="rId1"/>
    <sheet name="RESULTATS" sheetId="11" r:id="rId2"/>
  </sheets>
  <definedNames>
    <definedName name="_xlnm._FilterDatabase" localSheetId="0" hidden="1">SAISIE!$A$4:$AO$5</definedName>
    <definedName name="_xlnm.Print_Area" localSheetId="0">SAISIE!$A$1:$M$31</definedName>
  </definedNames>
  <calcPr calcId="145621"/>
</workbook>
</file>

<file path=xl/calcChain.xml><?xml version="1.0" encoding="utf-8"?>
<calcChain xmlns="http://schemas.openxmlformats.org/spreadsheetml/2006/main">
  <c r="AU9" i="1" l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8" i="1"/>
  <c r="AU7" i="1"/>
  <c r="AU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6" i="1"/>
  <c r="T24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6" i="1"/>
  <c r="T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6" i="1"/>
  <c r="B7" i="11"/>
  <c r="B4" i="11"/>
  <c r="B14" i="11"/>
  <c r="B10" i="11"/>
  <c r="B6" i="11"/>
  <c r="B13" i="11"/>
  <c r="B21" i="11"/>
  <c r="B11" i="11"/>
  <c r="B15" i="11"/>
  <c r="B17" i="11"/>
  <c r="B8" i="11"/>
  <c r="B9" i="11"/>
  <c r="B12" i="11"/>
  <c r="B16" i="11"/>
  <c r="B20" i="11"/>
  <c r="B18" i="11"/>
  <c r="B19" i="11"/>
  <c r="B22" i="11"/>
  <c r="B5" i="11"/>
  <c r="AS9" i="1" l="1"/>
  <c r="AS10" i="1"/>
  <c r="AS11" i="1"/>
  <c r="AS12" i="1"/>
  <c r="AS13" i="1"/>
  <c r="AS14" i="1"/>
  <c r="AS15" i="1"/>
  <c r="AS18" i="1"/>
  <c r="AS19" i="1"/>
  <c r="AS20" i="1"/>
  <c r="AS21" i="1"/>
  <c r="AT7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6" i="1"/>
  <c r="AM25" i="1"/>
  <c r="S24" i="1"/>
  <c r="AN9" i="1" l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G13" i="1"/>
  <c r="AG14" i="1"/>
  <c r="AG15" i="1"/>
  <c r="AG16" i="1"/>
  <c r="AG17" i="1"/>
  <c r="AG18" i="1"/>
  <c r="AG19" i="1"/>
  <c r="AG20" i="1"/>
  <c r="AG21" i="1"/>
  <c r="AG22" i="1"/>
  <c r="AG6" i="1"/>
  <c r="Z17" i="1"/>
  <c r="Z18" i="1"/>
  <c r="Z7" i="1"/>
  <c r="Z8" i="1"/>
  <c r="S11" i="1"/>
  <c r="S12" i="1"/>
  <c r="S13" i="1"/>
  <c r="S14" i="1"/>
  <c r="S15" i="1"/>
  <c r="S16" i="1"/>
  <c r="S17" i="1"/>
  <c r="S18" i="1"/>
  <c r="S19" i="1"/>
  <c r="S20" i="1"/>
  <c r="S21" i="1"/>
  <c r="S22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S6" i="1"/>
  <c r="S7" i="1"/>
  <c r="S8" i="1"/>
  <c r="S9" i="1"/>
  <c r="S10" i="1"/>
  <c r="S23" i="1"/>
  <c r="AS16" i="1" l="1"/>
  <c r="AS17" i="1"/>
  <c r="AS24" i="1"/>
  <c r="AS23" i="1"/>
  <c r="AS22" i="1"/>
  <c r="G30" i="1"/>
  <c r="G31" i="1"/>
  <c r="G29" i="1"/>
  <c r="AG11" i="1" l="1"/>
  <c r="AN24" i="1"/>
  <c r="AN23" i="1"/>
  <c r="AN8" i="1"/>
  <c r="AN7" i="1"/>
  <c r="AN6" i="1"/>
  <c r="AG24" i="1" l="1"/>
  <c r="Z24" i="1"/>
  <c r="Z22" i="1"/>
  <c r="AG23" i="1"/>
  <c r="AG7" i="1"/>
  <c r="Z20" i="1"/>
  <c r="Z13" i="1"/>
  <c r="Z23" i="1"/>
  <c r="Z19" i="1"/>
  <c r="L7" i="1"/>
  <c r="AS7" i="1" s="1"/>
  <c r="L6" i="1"/>
  <c r="AS6" i="1" s="1"/>
  <c r="Z6" i="1"/>
  <c r="Z14" i="1"/>
  <c r="L9" i="1"/>
  <c r="Z9" i="1"/>
  <c r="AG9" i="1"/>
  <c r="Z11" i="1"/>
  <c r="Z12" i="1"/>
  <c r="AG12" i="1"/>
  <c r="Z15" i="1"/>
  <c r="L8" i="1"/>
  <c r="AS8" i="1" s="1"/>
  <c r="AG8" i="1"/>
  <c r="Z16" i="1"/>
  <c r="Z10" i="1"/>
  <c r="AG10" i="1"/>
  <c r="Z21" i="1"/>
  <c r="B24" i="1" l="1"/>
  <c r="B10" i="1"/>
  <c r="B12" i="1"/>
  <c r="B23" i="1"/>
  <c r="B21" i="1"/>
  <c r="A21" i="1"/>
  <c r="A13" i="1"/>
  <c r="A6" i="1"/>
  <c r="A23" i="1"/>
  <c r="A19" i="1"/>
  <c r="A16" i="1"/>
  <c r="A12" i="1"/>
  <c r="A8" i="1"/>
  <c r="A10" i="1"/>
  <c r="A11" i="1"/>
  <c r="A20" i="1"/>
  <c r="A17" i="1"/>
  <c r="A24" i="1"/>
  <c r="A15" i="1"/>
  <c r="A7" i="1"/>
  <c r="A18" i="1"/>
  <c r="A14" i="1"/>
  <c r="A9" i="1"/>
  <c r="A22" i="1"/>
  <c r="B6" i="1"/>
  <c r="B16" i="1"/>
  <c r="B15" i="1"/>
  <c r="B13" i="1"/>
  <c r="B20" i="1"/>
  <c r="B8" i="1"/>
  <c r="B9" i="1"/>
  <c r="B7" i="1"/>
  <c r="B18" i="1"/>
  <c r="B14" i="1"/>
  <c r="B11" i="1"/>
  <c r="B19" i="1"/>
  <c r="B22" i="1"/>
  <c r="B17" i="1"/>
  <c r="AO25" i="1" l="1"/>
  <c r="AN25" i="1"/>
</calcChain>
</file>

<file path=xl/sharedStrings.xml><?xml version="1.0" encoding="utf-8"?>
<sst xmlns="http://schemas.openxmlformats.org/spreadsheetml/2006/main" count="134" uniqueCount="56">
  <si>
    <t>Joueur (se)</t>
  </si>
  <si>
    <t>H</t>
  </si>
  <si>
    <t>D</t>
  </si>
  <si>
    <t>T SCR</t>
  </si>
  <si>
    <t>T HDP</t>
  </si>
  <si>
    <t>L 1</t>
  </si>
  <si>
    <t>L 2</t>
  </si>
  <si>
    <t>L 3</t>
  </si>
  <si>
    <t>L 4</t>
  </si>
  <si>
    <t>J</t>
  </si>
  <si>
    <t>M</t>
  </si>
  <si>
    <t>Cat.</t>
  </si>
  <si>
    <t>Jr</t>
  </si>
  <si>
    <t>Informations / participant</t>
  </si>
  <si>
    <t>Résultat final</t>
  </si>
  <si>
    <t>AUTIE Jean Claude</t>
  </si>
  <si>
    <t>DALLE Jean Michel</t>
  </si>
  <si>
    <t>LICHTLE Gerard</t>
  </si>
  <si>
    <t>BAUDIN Jerome</t>
  </si>
  <si>
    <t>CAPEAU Marc</t>
  </si>
  <si>
    <t>MENANT Pierre</t>
  </si>
  <si>
    <t>MARTINEZ Francois</t>
  </si>
  <si>
    <t>CAGNAT Andre</t>
  </si>
  <si>
    <t>CRUZ-PEREZ Christian</t>
  </si>
  <si>
    <t>DURET Patrick</t>
  </si>
  <si>
    <t>LEFORT Michel</t>
  </si>
  <si>
    <t>DUBOIS Alain</t>
  </si>
  <si>
    <t>LENGLET Eric</t>
  </si>
  <si>
    <t>NOY</t>
  </si>
  <si>
    <t>DERRE Fred</t>
  </si>
  <si>
    <t>Podium "Handicap"</t>
  </si>
  <si>
    <t>1er</t>
  </si>
  <si>
    <t>2ème</t>
  </si>
  <si>
    <t>3ème</t>
  </si>
  <si>
    <t xml:space="preserve">HDP </t>
  </si>
  <si>
    <t>Meilleure ligne hdp</t>
  </si>
  <si>
    <t>Meilleure série Hdp</t>
  </si>
  <si>
    <t>Quilles</t>
  </si>
  <si>
    <t>Moy.</t>
  </si>
  <si>
    <t>TOTAL SCR</t>
  </si>
  <si>
    <t>TOTAL HDP</t>
  </si>
  <si>
    <t>Meill. ligne scratch</t>
  </si>
  <si>
    <t>Meill. série scratch</t>
  </si>
  <si>
    <t>MASSIE Ludovic</t>
  </si>
  <si>
    <t>MASSIE Yohan</t>
  </si>
  <si>
    <t>MOUNIER Hervé</t>
  </si>
  <si>
    <t>PONT Dominique</t>
  </si>
  <si>
    <t>MAX</t>
  </si>
  <si>
    <t>L</t>
  </si>
  <si>
    <t>Scr</t>
  </si>
  <si>
    <t>Hdp</t>
  </si>
  <si>
    <t>Max scratch</t>
  </si>
  <si>
    <t>Max Hdp</t>
  </si>
  <si>
    <t>T HDP S1</t>
  </si>
  <si>
    <t>T HDP S2</t>
  </si>
  <si>
    <t>T HDP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</si>
</sst>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33CC3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33CC33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trike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Border="1" applyAlignment="1"/>
    <xf numFmtId="0" fontId="6" fillId="0" borderId="3" xfId="0" applyFont="1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4" fillId="0" borderId="23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1" fontId="0" fillId="0" borderId="0" xfId="0" applyNumberFormat="1" applyBorder="1"/>
    <xf numFmtId="0" fontId="15" fillId="0" borderId="1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16" fillId="0" borderId="0" xfId="0" applyFont="1"/>
    <xf numFmtId="0" fontId="19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22" fillId="0" borderId="15" xfId="0" applyFont="1" applyBorder="1" applyAlignment="1">
      <alignment horizontal="center"/>
    </xf>
    <xf numFmtId="0" fontId="18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Border="1"/>
    <xf numFmtId="0" fontId="23" fillId="0" borderId="0" xfId="0" applyFont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/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3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5" xfId="1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U50"/>
  <sheetViews>
    <sheetView tabSelected="1" topLeftCell="B1" zoomScale="110" zoomScaleNormal="110" workbookViewId="0">
      <pane ySplit="5" topLeftCell="A6" activePane="bottomLeft" state="frozen"/>
      <selection pane="bottomLeft" activeCell="K31" sqref="K31"/>
    </sheetView>
  </sheetViews>
  <sheetFormatPr baseColWidth="10" defaultRowHeight="15.75" x14ac:dyDescent="0.25"/>
  <cols>
    <col min="1" max="1" width="9.140625" style="2" customWidth="1"/>
    <col min="2" max="2" width="10.85546875" style="2" bestFit="1" customWidth="1"/>
    <col min="3" max="3" width="1.28515625" style="3" hidden="1" customWidth="1"/>
    <col min="4" max="5" width="4" style="4" hidden="1" customWidth="1"/>
    <col min="6" max="6" width="24.85546875" customWidth="1"/>
    <col min="7" max="7" width="6.85546875" style="2" bestFit="1" customWidth="1"/>
    <col min="8" max="8" width="4.85546875" style="57" bestFit="1" customWidth="1"/>
    <col min="9" max="11" width="4.5703125" style="57" bestFit="1" customWidth="1"/>
    <col min="12" max="13" width="5.7109375" style="46" customWidth="1"/>
    <col min="14" max="14" width="1" style="46" customWidth="1"/>
    <col min="15" max="18" width="4.5703125" style="57" bestFit="1" customWidth="1"/>
    <col min="19" max="19" width="5.7109375" style="46" customWidth="1"/>
    <col min="20" max="20" width="6.140625" style="46" bestFit="1" customWidth="1"/>
    <col min="21" max="21" width="1" style="46" customWidth="1"/>
    <col min="22" max="25" width="4.5703125" style="57" customWidth="1"/>
    <col min="26" max="27" width="5.7109375" style="43" customWidth="1"/>
    <col min="28" max="28" width="1" style="46" customWidth="1"/>
    <col min="29" max="32" width="4.5703125" style="57" customWidth="1"/>
    <col min="33" max="34" width="5.7109375" style="43" customWidth="1"/>
    <col min="35" max="35" width="1" style="46" customWidth="1"/>
    <col min="36" max="39" width="4.5703125" style="57" customWidth="1"/>
    <col min="40" max="40" width="5.7109375" style="43" customWidth="1"/>
    <col min="41" max="41" width="6.85546875" style="43" customWidth="1"/>
    <col min="42" max="42" width="3.28515625" style="2" bestFit="1" customWidth="1"/>
    <col min="43" max="43" width="5.140625" style="16" customWidth="1"/>
    <col min="44" max="44" width="4" style="16" customWidth="1"/>
    <col min="45" max="45" width="3.7109375" style="16" customWidth="1"/>
    <col min="46" max="46" width="7" style="16" customWidth="1"/>
    <col min="47" max="47" width="8.7109375" style="16" bestFit="1" customWidth="1"/>
    <col min="48" max="16384" width="11.42578125" style="16"/>
  </cols>
  <sheetData>
    <row r="1" spans="1:47" ht="9" customHeight="1" thickBot="1" x14ac:dyDescent="0.3"/>
    <row r="2" spans="1:47" ht="16.5" thickBot="1" x14ac:dyDescent="0.3">
      <c r="A2" s="72" t="s">
        <v>14</v>
      </c>
      <c r="B2" s="73"/>
      <c r="D2" s="8"/>
      <c r="E2" s="86" t="s">
        <v>13</v>
      </c>
      <c r="F2" s="87"/>
      <c r="G2" s="88"/>
      <c r="N2" s="18"/>
      <c r="U2" s="18"/>
      <c r="AB2" s="18"/>
      <c r="AI2" s="18"/>
      <c r="AP2" s="17"/>
    </row>
    <row r="3" spans="1:47" ht="7.5" customHeight="1" thickBot="1" x14ac:dyDescent="0.3">
      <c r="F3" s="1"/>
      <c r="N3" s="18"/>
      <c r="U3" s="18"/>
      <c r="AB3" s="18"/>
      <c r="AI3" s="18"/>
    </row>
    <row r="4" spans="1:47" ht="15.75" customHeight="1" x14ac:dyDescent="0.25">
      <c r="A4" s="74" t="s">
        <v>39</v>
      </c>
      <c r="B4" s="80" t="s">
        <v>40</v>
      </c>
      <c r="C4" s="13"/>
      <c r="D4" s="82" t="s">
        <v>11</v>
      </c>
      <c r="E4" s="82" t="s">
        <v>12</v>
      </c>
      <c r="F4" s="84" t="s">
        <v>0</v>
      </c>
      <c r="G4" s="89" t="s">
        <v>34</v>
      </c>
      <c r="H4" s="76" t="s">
        <v>5</v>
      </c>
      <c r="I4" s="78" t="s">
        <v>6</v>
      </c>
      <c r="J4" s="78" t="s">
        <v>7</v>
      </c>
      <c r="K4" s="78" t="s">
        <v>8</v>
      </c>
      <c r="L4" s="91" t="s">
        <v>3</v>
      </c>
      <c r="M4" s="93" t="s">
        <v>4</v>
      </c>
      <c r="N4" s="97"/>
      <c r="O4" s="95" t="s">
        <v>5</v>
      </c>
      <c r="P4" s="76" t="s">
        <v>6</v>
      </c>
      <c r="Q4" s="78" t="s">
        <v>7</v>
      </c>
      <c r="R4" s="78" t="s">
        <v>8</v>
      </c>
      <c r="S4" s="91" t="s">
        <v>3</v>
      </c>
      <c r="T4" s="98" t="s">
        <v>4</v>
      </c>
      <c r="U4" s="97"/>
      <c r="V4" s="95" t="s">
        <v>5</v>
      </c>
      <c r="W4" s="78" t="s">
        <v>6</v>
      </c>
      <c r="X4" s="78" t="s">
        <v>7</v>
      </c>
      <c r="Y4" s="78" t="s">
        <v>8</v>
      </c>
      <c r="Z4" s="91" t="s">
        <v>3</v>
      </c>
      <c r="AA4" s="93" t="s">
        <v>4</v>
      </c>
      <c r="AB4" s="97"/>
      <c r="AC4" s="95" t="s">
        <v>5</v>
      </c>
      <c r="AD4" s="78" t="s">
        <v>6</v>
      </c>
      <c r="AE4" s="78" t="s">
        <v>7</v>
      </c>
      <c r="AF4" s="78" t="s">
        <v>8</v>
      </c>
      <c r="AG4" s="91" t="s">
        <v>3</v>
      </c>
      <c r="AH4" s="93" t="s">
        <v>4</v>
      </c>
      <c r="AI4" s="97"/>
      <c r="AJ4" s="95" t="s">
        <v>5</v>
      </c>
      <c r="AK4" s="78" t="s">
        <v>6</v>
      </c>
      <c r="AL4" s="78" t="s">
        <v>7</v>
      </c>
      <c r="AM4" s="78" t="s">
        <v>8</v>
      </c>
      <c r="AN4" s="91" t="s">
        <v>3</v>
      </c>
      <c r="AO4" s="93" t="s">
        <v>4</v>
      </c>
      <c r="AP4" s="19"/>
    </row>
    <row r="5" spans="1:47" ht="37.9" customHeight="1" thickBot="1" x14ac:dyDescent="0.3">
      <c r="A5" s="75"/>
      <c r="B5" s="81"/>
      <c r="C5" s="14"/>
      <c r="D5" s="83"/>
      <c r="E5" s="83"/>
      <c r="F5" s="85"/>
      <c r="G5" s="90"/>
      <c r="H5" s="77"/>
      <c r="I5" s="79"/>
      <c r="J5" s="79"/>
      <c r="K5" s="79"/>
      <c r="L5" s="92"/>
      <c r="M5" s="94"/>
      <c r="N5" s="97"/>
      <c r="O5" s="96"/>
      <c r="P5" s="77"/>
      <c r="Q5" s="79"/>
      <c r="R5" s="79"/>
      <c r="S5" s="92"/>
      <c r="T5" s="99"/>
      <c r="U5" s="97"/>
      <c r="V5" s="96"/>
      <c r="W5" s="79"/>
      <c r="X5" s="79"/>
      <c r="Y5" s="79"/>
      <c r="Z5" s="92"/>
      <c r="AA5" s="94"/>
      <c r="AB5" s="97"/>
      <c r="AC5" s="96"/>
      <c r="AD5" s="79"/>
      <c r="AE5" s="79"/>
      <c r="AF5" s="79"/>
      <c r="AG5" s="92"/>
      <c r="AH5" s="94"/>
      <c r="AI5" s="97"/>
      <c r="AJ5" s="96"/>
      <c r="AK5" s="79"/>
      <c r="AL5" s="79"/>
      <c r="AM5" s="79"/>
      <c r="AN5" s="92"/>
      <c r="AO5" s="94"/>
      <c r="AP5" s="19"/>
      <c r="AT5" s="67" t="s">
        <v>51</v>
      </c>
      <c r="AU5" s="16" t="s">
        <v>52</v>
      </c>
    </row>
    <row r="6" spans="1:47" x14ac:dyDescent="0.25">
      <c r="A6" s="15">
        <f t="shared" ref="A6:A24" si="0">SUM(L6+S6+Z6+AG6+AN6)</f>
        <v>1979</v>
      </c>
      <c r="B6" s="45">
        <f t="shared" ref="B6:B24" si="1">SUM(M6+T6+AA6+AH6+AO6)</f>
        <v>2459</v>
      </c>
      <c r="C6" s="10"/>
      <c r="D6" s="11" t="s">
        <v>1</v>
      </c>
      <c r="E6" s="11" t="s">
        <v>10</v>
      </c>
      <c r="F6" s="12" t="s">
        <v>15</v>
      </c>
      <c r="G6" s="36">
        <v>40</v>
      </c>
      <c r="H6" s="58">
        <v>153</v>
      </c>
      <c r="I6" s="58">
        <v>168</v>
      </c>
      <c r="J6" s="58">
        <v>181</v>
      </c>
      <c r="K6" s="59">
        <v>205</v>
      </c>
      <c r="L6" s="47">
        <f>SUM(H6:K6)</f>
        <v>707</v>
      </c>
      <c r="M6" s="48">
        <f>IF(L6=0,"0",L6+(4*$G6))</f>
        <v>867</v>
      </c>
      <c r="N6" s="18"/>
      <c r="O6" s="58">
        <v>187</v>
      </c>
      <c r="P6" s="58">
        <v>162</v>
      </c>
      <c r="Q6" s="58">
        <v>199</v>
      </c>
      <c r="R6" s="59">
        <v>133</v>
      </c>
      <c r="S6" s="47">
        <f>SUM(O6:R6)</f>
        <v>681</v>
      </c>
      <c r="T6" s="48">
        <f>IF(S6=0,"0",S6+(4*$G6))</f>
        <v>841</v>
      </c>
      <c r="U6" s="18"/>
      <c r="V6" s="58">
        <v>156</v>
      </c>
      <c r="W6" s="58">
        <v>134</v>
      </c>
      <c r="X6" s="58">
        <v>121</v>
      </c>
      <c r="Y6" s="59">
        <v>180</v>
      </c>
      <c r="Z6" s="47">
        <f>SUM(V6:Y6)</f>
        <v>591</v>
      </c>
      <c r="AA6" s="48">
        <f>IF(Z6=0,"0",Z6+(4*$G6))</f>
        <v>751</v>
      </c>
      <c r="AB6" s="18"/>
      <c r="AC6" s="58"/>
      <c r="AD6" s="58"/>
      <c r="AE6" s="58"/>
      <c r="AF6" s="59"/>
      <c r="AG6" s="47">
        <f t="shared" ref="AG6:AG12" si="2">SUM(AC6:AF6)</f>
        <v>0</v>
      </c>
      <c r="AH6" s="48" t="str">
        <f>IF(AG6=0,"0",AG6+(4*$G6))</f>
        <v>0</v>
      </c>
      <c r="AI6" s="18"/>
      <c r="AJ6" s="58"/>
      <c r="AK6" s="58"/>
      <c r="AL6" s="58"/>
      <c r="AM6" s="59"/>
      <c r="AN6" s="47">
        <f>SUM(AJ6:AM6)</f>
        <v>0</v>
      </c>
      <c r="AO6" s="48" t="str">
        <f>IF(AN6=0,"0",AN6+(4*$G6))</f>
        <v>0</v>
      </c>
      <c r="AP6" s="20"/>
      <c r="AQ6" s="16">
        <f>L6+S6+Z6</f>
        <v>1979</v>
      </c>
      <c r="AR6" s="35">
        <f>AQ6/12</f>
        <v>164.91666666666666</v>
      </c>
      <c r="AS6" s="35">
        <f>(220-AR6)*0.7</f>
        <v>38.558333333333337</v>
      </c>
      <c r="AT6" s="68">
        <f>MAX(H6:K6,O6:R6,V6:Y6,AC6:AF6,AJ6:AM6)</f>
        <v>205</v>
      </c>
      <c r="AU6" s="68">
        <f>AT6+$G6</f>
        <v>245</v>
      </c>
    </row>
    <row r="7" spans="1:47" ht="14.45" customHeight="1" x14ac:dyDescent="0.25">
      <c r="A7" s="15">
        <f t="shared" si="0"/>
        <v>1341</v>
      </c>
      <c r="B7" s="45">
        <f t="shared" si="1"/>
        <v>2205</v>
      </c>
      <c r="C7" s="7"/>
      <c r="D7" s="5" t="s">
        <v>1</v>
      </c>
      <c r="E7" s="5" t="s">
        <v>10</v>
      </c>
      <c r="F7" s="9" t="s">
        <v>46</v>
      </c>
      <c r="G7" s="37">
        <v>72</v>
      </c>
      <c r="H7" s="60">
        <v>129</v>
      </c>
      <c r="I7" s="60">
        <v>115</v>
      </c>
      <c r="J7" s="60">
        <v>129</v>
      </c>
      <c r="K7" s="61">
        <v>113</v>
      </c>
      <c r="L7" s="49">
        <f>SUM(H7:K7)</f>
        <v>486</v>
      </c>
      <c r="M7" s="48">
        <f t="shared" ref="M7:M24" si="3">IF(L7=0,"0",L7+(4*$G7))</f>
        <v>774</v>
      </c>
      <c r="N7" s="18"/>
      <c r="O7" s="60">
        <v>90</v>
      </c>
      <c r="P7" s="60">
        <v>108</v>
      </c>
      <c r="Q7" s="60">
        <v>115</v>
      </c>
      <c r="R7" s="61">
        <v>106</v>
      </c>
      <c r="S7" s="49">
        <f>SUM(O7:R7)</f>
        <v>419</v>
      </c>
      <c r="T7" s="48">
        <f t="shared" ref="T7:T23" si="4">IF(S7=0,"0",S7+(4*$G7))</f>
        <v>707</v>
      </c>
      <c r="U7" s="18"/>
      <c r="V7" s="60">
        <v>118</v>
      </c>
      <c r="W7" s="60">
        <v>87</v>
      </c>
      <c r="X7" s="60">
        <v>107</v>
      </c>
      <c r="Y7" s="61">
        <v>124</v>
      </c>
      <c r="Z7" s="49">
        <f t="shared" ref="Z7:Z8" si="5">SUM(V7:Y7)</f>
        <v>436</v>
      </c>
      <c r="AA7" s="48">
        <f t="shared" ref="AA7:AA24" si="6">IF(Z7=0,"0",Z7+(4*$G7))</f>
        <v>724</v>
      </c>
      <c r="AB7" s="18"/>
      <c r="AC7" s="60"/>
      <c r="AD7" s="60"/>
      <c r="AE7" s="60"/>
      <c r="AF7" s="61"/>
      <c r="AG7" s="49">
        <f t="shared" si="2"/>
        <v>0</v>
      </c>
      <c r="AH7" s="48" t="str">
        <f t="shared" ref="AH7:AH24" si="7">IF(AG7=0,"0",AG7+(4*$G7))</f>
        <v>0</v>
      </c>
      <c r="AI7" s="18"/>
      <c r="AJ7" s="60"/>
      <c r="AK7" s="60"/>
      <c r="AL7" s="60"/>
      <c r="AM7" s="61"/>
      <c r="AN7" s="47">
        <f>SUM(AJ7:AM7)</f>
        <v>0</v>
      </c>
      <c r="AO7" s="48" t="str">
        <f t="shared" ref="AO7:AO24" si="8">IF(AN7=0,"0",AN7+(4*$G7))</f>
        <v>0</v>
      </c>
      <c r="AP7" s="20"/>
      <c r="AQ7" s="16">
        <f t="shared" ref="AQ7:AQ24" si="9">L7+S7+Z7</f>
        <v>1341</v>
      </c>
      <c r="AR7" s="35">
        <f t="shared" ref="AR7:AR24" si="10">AQ7/12</f>
        <v>111.75</v>
      </c>
      <c r="AS7" s="35">
        <f t="shared" ref="AS7:AS8" si="11">(220-AR7)*0.7</f>
        <v>75.774999999999991</v>
      </c>
      <c r="AT7" s="68">
        <f t="shared" ref="AT7:AT24" si="12">MAX(H7:K7,O7:R7,V7:Y7,AC7:AF7,AJ7:AM7)</f>
        <v>129</v>
      </c>
      <c r="AU7" s="68">
        <f>AT7+$G7</f>
        <v>201</v>
      </c>
    </row>
    <row r="8" spans="1:47" ht="14.45" customHeight="1" x14ac:dyDescent="0.25">
      <c r="A8" s="15">
        <f t="shared" si="0"/>
        <v>1812</v>
      </c>
      <c r="B8" s="45">
        <f t="shared" si="1"/>
        <v>2388</v>
      </c>
      <c r="C8" s="7"/>
      <c r="D8" s="5" t="s">
        <v>2</v>
      </c>
      <c r="E8" s="5" t="s">
        <v>10</v>
      </c>
      <c r="F8" s="9" t="s">
        <v>18</v>
      </c>
      <c r="G8" s="37">
        <v>48</v>
      </c>
      <c r="H8" s="60">
        <v>175</v>
      </c>
      <c r="I8" s="60">
        <v>191</v>
      </c>
      <c r="J8" s="60">
        <v>144</v>
      </c>
      <c r="K8" s="61">
        <v>150</v>
      </c>
      <c r="L8" s="49">
        <f>SUM(H8:K8)</f>
        <v>660</v>
      </c>
      <c r="M8" s="48">
        <f t="shared" si="3"/>
        <v>852</v>
      </c>
      <c r="N8" s="18"/>
      <c r="O8" s="60">
        <v>136</v>
      </c>
      <c r="P8" s="60">
        <v>145</v>
      </c>
      <c r="Q8" s="60">
        <v>179</v>
      </c>
      <c r="R8" s="61">
        <v>150</v>
      </c>
      <c r="S8" s="49">
        <f>SUM(O8:R8)</f>
        <v>610</v>
      </c>
      <c r="T8" s="48">
        <f t="shared" si="4"/>
        <v>802</v>
      </c>
      <c r="U8" s="18"/>
      <c r="V8" s="60">
        <v>146</v>
      </c>
      <c r="W8" s="60">
        <v>137</v>
      </c>
      <c r="X8" s="60">
        <v>163</v>
      </c>
      <c r="Y8" s="61">
        <v>96</v>
      </c>
      <c r="Z8" s="49">
        <f t="shared" si="5"/>
        <v>542</v>
      </c>
      <c r="AA8" s="48">
        <f t="shared" si="6"/>
        <v>734</v>
      </c>
      <c r="AB8" s="18"/>
      <c r="AC8" s="60"/>
      <c r="AD8" s="60"/>
      <c r="AE8" s="60"/>
      <c r="AF8" s="61"/>
      <c r="AG8" s="49">
        <f t="shared" si="2"/>
        <v>0</v>
      </c>
      <c r="AH8" s="48" t="str">
        <f t="shared" si="7"/>
        <v>0</v>
      </c>
      <c r="AI8" s="18"/>
      <c r="AJ8" s="60"/>
      <c r="AK8" s="60"/>
      <c r="AL8" s="60"/>
      <c r="AM8" s="61"/>
      <c r="AN8" s="47">
        <f>SUM(AJ8:AM8)</f>
        <v>0</v>
      </c>
      <c r="AO8" s="48" t="str">
        <f t="shared" si="8"/>
        <v>0</v>
      </c>
      <c r="AP8" s="20"/>
      <c r="AQ8" s="16">
        <f t="shared" si="9"/>
        <v>1812</v>
      </c>
      <c r="AR8" s="35">
        <f t="shared" si="10"/>
        <v>151</v>
      </c>
      <c r="AS8" s="35">
        <f t="shared" si="11"/>
        <v>48.3</v>
      </c>
      <c r="AT8" s="68">
        <f t="shared" si="12"/>
        <v>191</v>
      </c>
      <c r="AU8" s="68">
        <f>AT8+$G8</f>
        <v>239</v>
      </c>
    </row>
    <row r="9" spans="1:47" x14ac:dyDescent="0.25">
      <c r="A9" s="15">
        <f t="shared" si="0"/>
        <v>2155</v>
      </c>
      <c r="B9" s="45">
        <f t="shared" si="1"/>
        <v>2479</v>
      </c>
      <c r="C9" s="7"/>
      <c r="D9" s="5" t="s">
        <v>1</v>
      </c>
      <c r="E9" s="5" t="s">
        <v>9</v>
      </c>
      <c r="F9" s="9" t="s">
        <v>22</v>
      </c>
      <c r="G9" s="37">
        <v>27</v>
      </c>
      <c r="H9" s="60">
        <v>186</v>
      </c>
      <c r="I9" s="60">
        <v>224</v>
      </c>
      <c r="J9" s="60">
        <v>184</v>
      </c>
      <c r="K9" s="61">
        <v>182</v>
      </c>
      <c r="L9" s="49">
        <f>SUM(H9:K9)</f>
        <v>776</v>
      </c>
      <c r="M9" s="48">
        <f t="shared" si="3"/>
        <v>884</v>
      </c>
      <c r="N9" s="18"/>
      <c r="O9" s="60">
        <v>143</v>
      </c>
      <c r="P9" s="60">
        <v>146</v>
      </c>
      <c r="Q9" s="60">
        <v>155</v>
      </c>
      <c r="R9" s="61">
        <v>182</v>
      </c>
      <c r="S9" s="49">
        <f>SUM(O9:R9)</f>
        <v>626</v>
      </c>
      <c r="T9" s="48">
        <f t="shared" si="4"/>
        <v>734</v>
      </c>
      <c r="U9" s="18"/>
      <c r="V9" s="60">
        <v>210</v>
      </c>
      <c r="W9" s="60">
        <v>160</v>
      </c>
      <c r="X9" s="60">
        <v>190</v>
      </c>
      <c r="Y9" s="61">
        <v>193</v>
      </c>
      <c r="Z9" s="49">
        <f t="shared" ref="Z9:Z16" si="13">SUM(V9:Y9)</f>
        <v>753</v>
      </c>
      <c r="AA9" s="48">
        <f t="shared" si="6"/>
        <v>861</v>
      </c>
      <c r="AB9" s="18"/>
      <c r="AC9" s="60"/>
      <c r="AD9" s="60"/>
      <c r="AE9" s="60"/>
      <c r="AF9" s="61"/>
      <c r="AG9" s="49">
        <f t="shared" si="2"/>
        <v>0</v>
      </c>
      <c r="AH9" s="48" t="str">
        <f t="shared" si="7"/>
        <v>0</v>
      </c>
      <c r="AI9" s="18"/>
      <c r="AJ9" s="60"/>
      <c r="AK9" s="60"/>
      <c r="AL9" s="60"/>
      <c r="AM9" s="61"/>
      <c r="AN9" s="47">
        <f t="shared" ref="AN9:AN22" si="14">SUM(AJ9:AM9)</f>
        <v>0</v>
      </c>
      <c r="AO9" s="48" t="str">
        <f t="shared" si="8"/>
        <v>0</v>
      </c>
      <c r="AP9" s="20"/>
      <c r="AQ9" s="16">
        <f t="shared" si="9"/>
        <v>2155</v>
      </c>
      <c r="AR9" s="35">
        <f t="shared" si="10"/>
        <v>179.58333333333334</v>
      </c>
      <c r="AS9" s="35">
        <f t="shared" ref="AS9:AS21" si="15">(220-AR9)*0.7</f>
        <v>28.291666666666657</v>
      </c>
      <c r="AT9" s="68">
        <f t="shared" si="12"/>
        <v>224</v>
      </c>
      <c r="AU9" s="68">
        <f t="shared" ref="AU9:AU24" si="16">AT9+$G9</f>
        <v>251</v>
      </c>
    </row>
    <row r="10" spans="1:47" x14ac:dyDescent="0.25">
      <c r="A10" s="15">
        <f t="shared" si="0"/>
        <v>1479</v>
      </c>
      <c r="B10" s="45">
        <f t="shared" si="1"/>
        <v>1687</v>
      </c>
      <c r="C10" s="7"/>
      <c r="D10" s="5" t="s">
        <v>1</v>
      </c>
      <c r="E10" s="5" t="s">
        <v>10</v>
      </c>
      <c r="F10" s="9" t="s">
        <v>19</v>
      </c>
      <c r="G10" s="37">
        <v>26</v>
      </c>
      <c r="H10" s="60">
        <v>170</v>
      </c>
      <c r="I10" s="60">
        <v>225</v>
      </c>
      <c r="J10" s="60">
        <v>175</v>
      </c>
      <c r="K10" s="61">
        <v>213</v>
      </c>
      <c r="L10" s="50">
        <f t="shared" ref="L10:L24" si="17">SUM(H10:K10)</f>
        <v>783</v>
      </c>
      <c r="M10" s="48">
        <f t="shared" si="3"/>
        <v>887</v>
      </c>
      <c r="N10" s="18"/>
      <c r="O10" s="60">
        <v>167</v>
      </c>
      <c r="P10" s="60">
        <v>161</v>
      </c>
      <c r="Q10" s="60">
        <v>168</v>
      </c>
      <c r="R10" s="61">
        <v>200</v>
      </c>
      <c r="S10" s="49">
        <f>SUM(O10:R10)</f>
        <v>696</v>
      </c>
      <c r="T10" s="48">
        <f t="shared" si="4"/>
        <v>800</v>
      </c>
      <c r="U10" s="18"/>
      <c r="V10" s="60"/>
      <c r="W10" s="60"/>
      <c r="X10" s="60"/>
      <c r="Y10" s="61"/>
      <c r="Z10" s="49">
        <f t="shared" si="13"/>
        <v>0</v>
      </c>
      <c r="AA10" s="48" t="str">
        <f t="shared" si="6"/>
        <v>0</v>
      </c>
      <c r="AB10" s="18"/>
      <c r="AC10" s="60"/>
      <c r="AD10" s="60"/>
      <c r="AE10" s="60"/>
      <c r="AF10" s="61"/>
      <c r="AG10" s="49">
        <f t="shared" si="2"/>
        <v>0</v>
      </c>
      <c r="AH10" s="48" t="str">
        <f t="shared" si="7"/>
        <v>0</v>
      </c>
      <c r="AI10" s="18"/>
      <c r="AJ10" s="60"/>
      <c r="AK10" s="60"/>
      <c r="AL10" s="60"/>
      <c r="AM10" s="61"/>
      <c r="AN10" s="47">
        <f t="shared" si="14"/>
        <v>0</v>
      </c>
      <c r="AO10" s="48" t="str">
        <f t="shared" si="8"/>
        <v>0</v>
      </c>
      <c r="AP10" s="20"/>
      <c r="AQ10" s="16">
        <f t="shared" si="9"/>
        <v>1479</v>
      </c>
      <c r="AR10" s="35">
        <f t="shared" si="10"/>
        <v>123.25</v>
      </c>
      <c r="AS10" s="35">
        <f t="shared" si="15"/>
        <v>67.724999999999994</v>
      </c>
      <c r="AT10" s="68">
        <f t="shared" si="12"/>
        <v>225</v>
      </c>
      <c r="AU10" s="68">
        <f t="shared" si="16"/>
        <v>251</v>
      </c>
    </row>
    <row r="11" spans="1:47" ht="14.45" customHeight="1" x14ac:dyDescent="0.25">
      <c r="A11" s="15">
        <f t="shared" si="0"/>
        <v>1943</v>
      </c>
      <c r="B11" s="45">
        <f t="shared" si="1"/>
        <v>2339</v>
      </c>
      <c r="C11" s="7"/>
      <c r="D11" s="5" t="s">
        <v>1</v>
      </c>
      <c r="E11" s="5" t="s">
        <v>9</v>
      </c>
      <c r="F11" s="9" t="s">
        <v>23</v>
      </c>
      <c r="G11" s="37">
        <v>33</v>
      </c>
      <c r="H11" s="60">
        <v>145</v>
      </c>
      <c r="I11" s="60">
        <v>180</v>
      </c>
      <c r="J11" s="60">
        <v>140</v>
      </c>
      <c r="K11" s="61">
        <v>192</v>
      </c>
      <c r="L11" s="49">
        <f t="shared" si="17"/>
        <v>657</v>
      </c>
      <c r="M11" s="48">
        <f t="shared" si="3"/>
        <v>789</v>
      </c>
      <c r="N11" s="18"/>
      <c r="O11" s="60">
        <v>160</v>
      </c>
      <c r="P11" s="60">
        <v>168</v>
      </c>
      <c r="Q11" s="60">
        <v>160</v>
      </c>
      <c r="R11" s="61">
        <v>173</v>
      </c>
      <c r="S11" s="49">
        <f t="shared" ref="S11:S22" si="18">SUM(O11:R11)</f>
        <v>661</v>
      </c>
      <c r="T11" s="48">
        <f t="shared" si="4"/>
        <v>793</v>
      </c>
      <c r="U11" s="18"/>
      <c r="V11" s="60">
        <v>139</v>
      </c>
      <c r="W11" s="60">
        <v>189</v>
      </c>
      <c r="X11" s="60">
        <v>134</v>
      </c>
      <c r="Y11" s="61">
        <v>163</v>
      </c>
      <c r="Z11" s="49">
        <f t="shared" si="13"/>
        <v>625</v>
      </c>
      <c r="AA11" s="48">
        <f t="shared" si="6"/>
        <v>757</v>
      </c>
      <c r="AB11" s="18"/>
      <c r="AC11" s="60"/>
      <c r="AD11" s="60"/>
      <c r="AE11" s="60"/>
      <c r="AF11" s="61"/>
      <c r="AG11" s="49">
        <f t="shared" si="2"/>
        <v>0</v>
      </c>
      <c r="AH11" s="48" t="str">
        <f t="shared" si="7"/>
        <v>0</v>
      </c>
      <c r="AI11" s="18"/>
      <c r="AJ11" s="60"/>
      <c r="AK11" s="60"/>
      <c r="AL11" s="60"/>
      <c r="AM11" s="61"/>
      <c r="AN11" s="47">
        <f t="shared" si="14"/>
        <v>0</v>
      </c>
      <c r="AO11" s="48" t="str">
        <f t="shared" si="8"/>
        <v>0</v>
      </c>
      <c r="AP11" s="20"/>
      <c r="AQ11" s="16">
        <f t="shared" si="9"/>
        <v>1943</v>
      </c>
      <c r="AR11" s="35">
        <f t="shared" si="10"/>
        <v>161.91666666666666</v>
      </c>
      <c r="AS11" s="35">
        <f t="shared" si="15"/>
        <v>40.658333333333339</v>
      </c>
      <c r="AT11" s="68">
        <f t="shared" si="12"/>
        <v>192</v>
      </c>
      <c r="AU11" s="68">
        <f t="shared" si="16"/>
        <v>225</v>
      </c>
    </row>
    <row r="12" spans="1:47" x14ac:dyDescent="0.25">
      <c r="A12" s="15">
        <f t="shared" si="0"/>
        <v>1893</v>
      </c>
      <c r="B12" s="45">
        <f t="shared" si="1"/>
        <v>2433</v>
      </c>
      <c r="C12" s="7"/>
      <c r="D12" s="5" t="s">
        <v>1</v>
      </c>
      <c r="E12" s="5" t="s">
        <v>10</v>
      </c>
      <c r="F12" s="9" t="s">
        <v>16</v>
      </c>
      <c r="G12" s="37">
        <v>45</v>
      </c>
      <c r="H12" s="60">
        <v>145</v>
      </c>
      <c r="I12" s="60">
        <v>166</v>
      </c>
      <c r="J12" s="60">
        <v>170</v>
      </c>
      <c r="K12" s="61">
        <v>175</v>
      </c>
      <c r="L12" s="49">
        <f t="shared" si="17"/>
        <v>656</v>
      </c>
      <c r="M12" s="48">
        <f t="shared" si="3"/>
        <v>836</v>
      </c>
      <c r="N12" s="18"/>
      <c r="O12" s="60">
        <v>152</v>
      </c>
      <c r="P12" s="60">
        <v>121</v>
      </c>
      <c r="Q12" s="60">
        <v>187</v>
      </c>
      <c r="R12" s="61">
        <v>120</v>
      </c>
      <c r="S12" s="49">
        <f t="shared" si="18"/>
        <v>580</v>
      </c>
      <c r="T12" s="48">
        <f t="shared" si="4"/>
        <v>760</v>
      </c>
      <c r="U12" s="18"/>
      <c r="V12" s="60">
        <v>176</v>
      </c>
      <c r="W12" s="60">
        <v>153</v>
      </c>
      <c r="X12" s="60">
        <v>168</v>
      </c>
      <c r="Y12" s="61">
        <v>160</v>
      </c>
      <c r="Z12" s="49">
        <f t="shared" si="13"/>
        <v>657</v>
      </c>
      <c r="AA12" s="48">
        <f t="shared" si="6"/>
        <v>837</v>
      </c>
      <c r="AB12" s="18"/>
      <c r="AC12" s="60"/>
      <c r="AD12" s="60"/>
      <c r="AE12" s="60"/>
      <c r="AF12" s="61"/>
      <c r="AG12" s="49">
        <f t="shared" si="2"/>
        <v>0</v>
      </c>
      <c r="AH12" s="48" t="str">
        <f t="shared" si="7"/>
        <v>0</v>
      </c>
      <c r="AI12" s="18"/>
      <c r="AJ12" s="60"/>
      <c r="AK12" s="60"/>
      <c r="AL12" s="60"/>
      <c r="AM12" s="61"/>
      <c r="AN12" s="47">
        <f t="shared" si="14"/>
        <v>0</v>
      </c>
      <c r="AO12" s="48" t="str">
        <f t="shared" si="8"/>
        <v>0</v>
      </c>
      <c r="AP12" s="20"/>
      <c r="AQ12" s="16">
        <f t="shared" si="9"/>
        <v>1893</v>
      </c>
      <c r="AR12" s="35">
        <f t="shared" si="10"/>
        <v>157.75</v>
      </c>
      <c r="AS12" s="35">
        <f t="shared" si="15"/>
        <v>43.574999999999996</v>
      </c>
      <c r="AT12" s="68">
        <f t="shared" si="12"/>
        <v>187</v>
      </c>
      <c r="AU12" s="68">
        <f t="shared" si="16"/>
        <v>232</v>
      </c>
    </row>
    <row r="13" spans="1:47" ht="14.45" customHeight="1" x14ac:dyDescent="0.25">
      <c r="A13" s="15">
        <f t="shared" si="0"/>
        <v>1811</v>
      </c>
      <c r="B13" s="45">
        <f t="shared" si="1"/>
        <v>2363</v>
      </c>
      <c r="C13" s="7"/>
      <c r="D13" s="5" t="s">
        <v>1</v>
      </c>
      <c r="E13" s="5" t="s">
        <v>10</v>
      </c>
      <c r="F13" s="9" t="s">
        <v>29</v>
      </c>
      <c r="G13" s="37">
        <v>46</v>
      </c>
      <c r="H13" s="60">
        <v>163</v>
      </c>
      <c r="I13" s="60">
        <v>140</v>
      </c>
      <c r="J13" s="60">
        <v>184</v>
      </c>
      <c r="K13" s="61">
        <v>180</v>
      </c>
      <c r="L13" s="49">
        <f t="shared" si="17"/>
        <v>667</v>
      </c>
      <c r="M13" s="48">
        <f t="shared" si="3"/>
        <v>851</v>
      </c>
      <c r="N13" s="18"/>
      <c r="O13" s="60">
        <v>162</v>
      </c>
      <c r="P13" s="60">
        <v>131</v>
      </c>
      <c r="Q13" s="60">
        <v>143</v>
      </c>
      <c r="R13" s="61">
        <v>145</v>
      </c>
      <c r="S13" s="49">
        <f t="shared" si="18"/>
        <v>581</v>
      </c>
      <c r="T13" s="48">
        <f t="shared" si="4"/>
        <v>765</v>
      </c>
      <c r="U13" s="18"/>
      <c r="V13" s="60">
        <v>138</v>
      </c>
      <c r="W13" s="60">
        <v>152</v>
      </c>
      <c r="X13" s="60">
        <v>145</v>
      </c>
      <c r="Y13" s="61">
        <v>128</v>
      </c>
      <c r="Z13" s="49">
        <f t="shared" si="13"/>
        <v>563</v>
      </c>
      <c r="AA13" s="48">
        <f t="shared" si="6"/>
        <v>747</v>
      </c>
      <c r="AB13" s="18"/>
      <c r="AC13" s="60"/>
      <c r="AD13" s="60"/>
      <c r="AE13" s="60"/>
      <c r="AF13" s="61"/>
      <c r="AG13" s="49">
        <f t="shared" ref="AG13:AG22" si="19">SUM(AC13:AF13)</f>
        <v>0</v>
      </c>
      <c r="AH13" s="48" t="str">
        <f t="shared" si="7"/>
        <v>0</v>
      </c>
      <c r="AI13" s="18"/>
      <c r="AJ13" s="60"/>
      <c r="AK13" s="60"/>
      <c r="AL13" s="60"/>
      <c r="AM13" s="61"/>
      <c r="AN13" s="47">
        <f t="shared" si="14"/>
        <v>0</v>
      </c>
      <c r="AO13" s="48" t="str">
        <f t="shared" si="8"/>
        <v>0</v>
      </c>
      <c r="AP13" s="20"/>
      <c r="AQ13" s="16">
        <f t="shared" si="9"/>
        <v>1811</v>
      </c>
      <c r="AR13" s="35">
        <f t="shared" si="10"/>
        <v>150.91666666666666</v>
      </c>
      <c r="AS13" s="35">
        <f t="shared" si="15"/>
        <v>48.358333333333334</v>
      </c>
      <c r="AT13" s="68">
        <f t="shared" si="12"/>
        <v>184</v>
      </c>
      <c r="AU13" s="68">
        <f t="shared" si="16"/>
        <v>230</v>
      </c>
    </row>
    <row r="14" spans="1:47" ht="14.45" customHeight="1" x14ac:dyDescent="0.25">
      <c r="A14" s="15">
        <f t="shared" si="0"/>
        <v>2201</v>
      </c>
      <c r="B14" s="45">
        <f t="shared" si="1"/>
        <v>2477</v>
      </c>
      <c r="C14" s="7"/>
      <c r="D14" s="5" t="s">
        <v>1</v>
      </c>
      <c r="E14" s="5" t="s">
        <v>9</v>
      </c>
      <c r="F14" s="9" t="s">
        <v>26</v>
      </c>
      <c r="G14" s="37">
        <v>23</v>
      </c>
      <c r="H14" s="102">
        <v>268</v>
      </c>
      <c r="I14" s="60">
        <v>172</v>
      </c>
      <c r="J14" s="60">
        <v>145</v>
      </c>
      <c r="K14" s="61">
        <v>179</v>
      </c>
      <c r="L14" s="49">
        <f t="shared" si="17"/>
        <v>764</v>
      </c>
      <c r="M14" s="48">
        <f t="shared" si="3"/>
        <v>856</v>
      </c>
      <c r="N14" s="18"/>
      <c r="O14" s="60">
        <v>166</v>
      </c>
      <c r="P14" s="60">
        <v>194</v>
      </c>
      <c r="Q14" s="60">
        <v>144</v>
      </c>
      <c r="R14" s="61">
        <v>199</v>
      </c>
      <c r="S14" s="49">
        <f t="shared" si="18"/>
        <v>703</v>
      </c>
      <c r="T14" s="48">
        <f t="shared" si="4"/>
        <v>795</v>
      </c>
      <c r="U14" s="18"/>
      <c r="V14" s="60">
        <v>195</v>
      </c>
      <c r="W14" s="60">
        <v>174</v>
      </c>
      <c r="X14" s="60">
        <v>154</v>
      </c>
      <c r="Y14" s="61">
        <v>211</v>
      </c>
      <c r="Z14" s="49">
        <f t="shared" si="13"/>
        <v>734</v>
      </c>
      <c r="AA14" s="48">
        <f t="shared" si="6"/>
        <v>826</v>
      </c>
      <c r="AB14" s="18"/>
      <c r="AC14" s="60"/>
      <c r="AD14" s="60"/>
      <c r="AE14" s="60"/>
      <c r="AF14" s="61"/>
      <c r="AG14" s="49">
        <f t="shared" si="19"/>
        <v>0</v>
      </c>
      <c r="AH14" s="48" t="str">
        <f t="shared" si="7"/>
        <v>0</v>
      </c>
      <c r="AI14" s="18"/>
      <c r="AJ14" s="60"/>
      <c r="AK14" s="60"/>
      <c r="AL14" s="60"/>
      <c r="AM14" s="61"/>
      <c r="AN14" s="47">
        <f t="shared" si="14"/>
        <v>0</v>
      </c>
      <c r="AO14" s="48" t="str">
        <f t="shared" si="8"/>
        <v>0</v>
      </c>
      <c r="AP14" s="20"/>
      <c r="AQ14" s="16">
        <f t="shared" si="9"/>
        <v>2201</v>
      </c>
      <c r="AR14" s="35">
        <f t="shared" si="10"/>
        <v>183.41666666666666</v>
      </c>
      <c r="AS14" s="35">
        <f t="shared" si="15"/>
        <v>25.608333333333338</v>
      </c>
      <c r="AT14" s="114">
        <f t="shared" si="12"/>
        <v>268</v>
      </c>
      <c r="AU14" s="68">
        <f t="shared" si="16"/>
        <v>291</v>
      </c>
    </row>
    <row r="15" spans="1:47" ht="14.45" customHeight="1" x14ac:dyDescent="0.25">
      <c r="A15" s="15">
        <f t="shared" si="0"/>
        <v>1969</v>
      </c>
      <c r="B15" s="45">
        <f t="shared" si="1"/>
        <v>2377</v>
      </c>
      <c r="C15" s="7"/>
      <c r="D15" s="5" t="s">
        <v>1</v>
      </c>
      <c r="E15" s="5" t="s">
        <v>9</v>
      </c>
      <c r="F15" s="9" t="s">
        <v>24</v>
      </c>
      <c r="G15" s="37">
        <v>34</v>
      </c>
      <c r="H15" s="60">
        <v>170</v>
      </c>
      <c r="I15" s="60">
        <v>157</v>
      </c>
      <c r="J15" s="60">
        <v>136</v>
      </c>
      <c r="K15" s="61">
        <v>202</v>
      </c>
      <c r="L15" s="49">
        <f t="shared" si="17"/>
        <v>665</v>
      </c>
      <c r="M15" s="48">
        <f t="shared" si="3"/>
        <v>801</v>
      </c>
      <c r="N15" s="18"/>
      <c r="O15" s="60">
        <v>125</v>
      </c>
      <c r="P15" s="60">
        <v>147</v>
      </c>
      <c r="Q15" s="60">
        <v>181</v>
      </c>
      <c r="R15" s="61">
        <v>176</v>
      </c>
      <c r="S15" s="49">
        <f t="shared" si="18"/>
        <v>629</v>
      </c>
      <c r="T15" s="48">
        <f t="shared" si="4"/>
        <v>765</v>
      </c>
      <c r="U15" s="18"/>
      <c r="V15" s="60">
        <v>188</v>
      </c>
      <c r="W15" s="60">
        <v>167</v>
      </c>
      <c r="X15" s="60">
        <v>172</v>
      </c>
      <c r="Y15" s="61">
        <v>148</v>
      </c>
      <c r="Z15" s="49">
        <f t="shared" si="13"/>
        <v>675</v>
      </c>
      <c r="AA15" s="48">
        <f t="shared" si="6"/>
        <v>811</v>
      </c>
      <c r="AB15" s="18"/>
      <c r="AC15" s="60"/>
      <c r="AD15" s="60"/>
      <c r="AE15" s="60"/>
      <c r="AF15" s="61"/>
      <c r="AG15" s="49">
        <f t="shared" si="19"/>
        <v>0</v>
      </c>
      <c r="AH15" s="48" t="str">
        <f t="shared" si="7"/>
        <v>0</v>
      </c>
      <c r="AI15" s="18"/>
      <c r="AJ15" s="60"/>
      <c r="AK15" s="60"/>
      <c r="AL15" s="60"/>
      <c r="AM15" s="61"/>
      <c r="AN15" s="47">
        <f t="shared" si="14"/>
        <v>0</v>
      </c>
      <c r="AO15" s="48" t="str">
        <f t="shared" si="8"/>
        <v>0</v>
      </c>
      <c r="AP15" s="20"/>
      <c r="AQ15" s="16">
        <f t="shared" si="9"/>
        <v>1969</v>
      </c>
      <c r="AR15" s="35">
        <f t="shared" si="10"/>
        <v>164.08333333333334</v>
      </c>
      <c r="AS15" s="35">
        <f t="shared" si="15"/>
        <v>39.141666666666659</v>
      </c>
      <c r="AT15" s="68">
        <f t="shared" si="12"/>
        <v>202</v>
      </c>
      <c r="AU15" s="68">
        <f t="shared" si="16"/>
        <v>236</v>
      </c>
    </row>
    <row r="16" spans="1:47" ht="14.45" customHeight="1" x14ac:dyDescent="0.25">
      <c r="A16" s="15">
        <f t="shared" si="0"/>
        <v>1873</v>
      </c>
      <c r="B16" s="45">
        <f t="shared" si="1"/>
        <v>2509</v>
      </c>
      <c r="C16" s="7"/>
      <c r="D16" s="5" t="s">
        <v>1</v>
      </c>
      <c r="E16" s="5" t="s">
        <v>9</v>
      </c>
      <c r="F16" s="9" t="s">
        <v>25</v>
      </c>
      <c r="G16" s="37">
        <v>53</v>
      </c>
      <c r="H16" s="60">
        <v>134</v>
      </c>
      <c r="I16" s="60">
        <v>148</v>
      </c>
      <c r="J16" s="60">
        <v>136</v>
      </c>
      <c r="K16" s="61">
        <v>181</v>
      </c>
      <c r="L16" s="49">
        <f t="shared" si="17"/>
        <v>599</v>
      </c>
      <c r="M16" s="48">
        <f t="shared" si="3"/>
        <v>811</v>
      </c>
      <c r="N16" s="18"/>
      <c r="O16" s="60">
        <v>178</v>
      </c>
      <c r="P16" s="60">
        <v>167</v>
      </c>
      <c r="Q16" s="60">
        <v>151</v>
      </c>
      <c r="R16" s="61">
        <v>181</v>
      </c>
      <c r="S16" s="49">
        <f t="shared" si="18"/>
        <v>677</v>
      </c>
      <c r="T16" s="48">
        <f t="shared" si="4"/>
        <v>889</v>
      </c>
      <c r="U16" s="18"/>
      <c r="V16" s="60">
        <v>167</v>
      </c>
      <c r="W16" s="60">
        <v>135</v>
      </c>
      <c r="X16" s="60">
        <v>146</v>
      </c>
      <c r="Y16" s="61">
        <v>149</v>
      </c>
      <c r="Z16" s="49">
        <f t="shared" si="13"/>
        <v>597</v>
      </c>
      <c r="AA16" s="48">
        <f t="shared" si="6"/>
        <v>809</v>
      </c>
      <c r="AB16" s="18"/>
      <c r="AC16" s="60"/>
      <c r="AD16" s="60"/>
      <c r="AE16" s="60"/>
      <c r="AF16" s="61"/>
      <c r="AG16" s="49">
        <f t="shared" si="19"/>
        <v>0</v>
      </c>
      <c r="AH16" s="48" t="str">
        <f t="shared" si="7"/>
        <v>0</v>
      </c>
      <c r="AI16" s="18"/>
      <c r="AJ16" s="60"/>
      <c r="AK16" s="60"/>
      <c r="AL16" s="60"/>
      <c r="AM16" s="61"/>
      <c r="AN16" s="47">
        <f t="shared" si="14"/>
        <v>0</v>
      </c>
      <c r="AO16" s="48" t="str">
        <f t="shared" si="8"/>
        <v>0</v>
      </c>
      <c r="AP16" s="20"/>
      <c r="AQ16" s="16">
        <f t="shared" si="9"/>
        <v>1873</v>
      </c>
      <c r="AR16" s="35">
        <f t="shared" si="10"/>
        <v>156.08333333333334</v>
      </c>
      <c r="AS16" s="35">
        <f t="shared" si="15"/>
        <v>44.74166666666666</v>
      </c>
      <c r="AT16" s="68">
        <f t="shared" si="12"/>
        <v>181</v>
      </c>
      <c r="AU16" s="68">
        <f t="shared" si="16"/>
        <v>234</v>
      </c>
    </row>
    <row r="17" spans="1:47" ht="14.45" customHeight="1" x14ac:dyDescent="0.25">
      <c r="A17" s="15">
        <f t="shared" si="0"/>
        <v>1771</v>
      </c>
      <c r="B17" s="45">
        <f t="shared" si="1"/>
        <v>2419</v>
      </c>
      <c r="C17" s="7"/>
      <c r="D17" s="5" t="s">
        <v>1</v>
      </c>
      <c r="E17" s="5" t="s">
        <v>10</v>
      </c>
      <c r="F17" s="9" t="s">
        <v>27</v>
      </c>
      <c r="G17" s="37">
        <v>54</v>
      </c>
      <c r="H17" s="60">
        <v>157</v>
      </c>
      <c r="I17" s="60">
        <v>138</v>
      </c>
      <c r="J17" s="60">
        <v>148</v>
      </c>
      <c r="K17" s="61">
        <v>134</v>
      </c>
      <c r="L17" s="49">
        <f t="shared" si="17"/>
        <v>577</v>
      </c>
      <c r="M17" s="48">
        <f t="shared" si="3"/>
        <v>793</v>
      </c>
      <c r="N17" s="18"/>
      <c r="O17" s="60">
        <v>192</v>
      </c>
      <c r="P17" s="60">
        <v>155</v>
      </c>
      <c r="Q17" s="60">
        <v>118</v>
      </c>
      <c r="R17" s="61">
        <v>146</v>
      </c>
      <c r="S17" s="49">
        <f t="shared" si="18"/>
        <v>611</v>
      </c>
      <c r="T17" s="48">
        <f t="shared" si="4"/>
        <v>827</v>
      </c>
      <c r="U17" s="18"/>
      <c r="V17" s="60">
        <v>143</v>
      </c>
      <c r="W17" s="60">
        <v>176</v>
      </c>
      <c r="X17" s="60">
        <v>155</v>
      </c>
      <c r="Y17" s="61">
        <v>109</v>
      </c>
      <c r="Z17" s="49">
        <f t="shared" ref="Z17:Z18" si="20">SUM(V17:Y17)</f>
        <v>583</v>
      </c>
      <c r="AA17" s="48">
        <f t="shared" si="6"/>
        <v>799</v>
      </c>
      <c r="AB17" s="18"/>
      <c r="AC17" s="60"/>
      <c r="AD17" s="60"/>
      <c r="AE17" s="60"/>
      <c r="AF17" s="61"/>
      <c r="AG17" s="49">
        <f t="shared" si="19"/>
        <v>0</v>
      </c>
      <c r="AH17" s="48" t="str">
        <f t="shared" si="7"/>
        <v>0</v>
      </c>
      <c r="AI17" s="18"/>
      <c r="AJ17" s="60"/>
      <c r="AK17" s="60"/>
      <c r="AL17" s="60"/>
      <c r="AM17" s="61"/>
      <c r="AN17" s="47">
        <f t="shared" si="14"/>
        <v>0</v>
      </c>
      <c r="AO17" s="48" t="str">
        <f t="shared" si="8"/>
        <v>0</v>
      </c>
      <c r="AP17" s="20"/>
      <c r="AQ17" s="16">
        <f t="shared" si="9"/>
        <v>1771</v>
      </c>
      <c r="AR17" s="35">
        <f t="shared" si="10"/>
        <v>147.58333333333334</v>
      </c>
      <c r="AS17" s="35">
        <f t="shared" si="15"/>
        <v>50.691666666666656</v>
      </c>
      <c r="AT17" s="68">
        <f t="shared" si="12"/>
        <v>192</v>
      </c>
      <c r="AU17" s="68">
        <f t="shared" si="16"/>
        <v>246</v>
      </c>
    </row>
    <row r="18" spans="1:47" ht="14.45" customHeight="1" x14ac:dyDescent="0.25">
      <c r="A18" s="15">
        <f t="shared" si="0"/>
        <v>2384</v>
      </c>
      <c r="B18" s="45">
        <f t="shared" si="1"/>
        <v>2684</v>
      </c>
      <c r="C18" s="7"/>
      <c r="D18" s="5" t="s">
        <v>1</v>
      </c>
      <c r="E18" s="5"/>
      <c r="F18" s="9" t="s">
        <v>17</v>
      </c>
      <c r="G18" s="37">
        <v>25</v>
      </c>
      <c r="H18" s="60">
        <v>186</v>
      </c>
      <c r="I18" s="60">
        <v>167</v>
      </c>
      <c r="J18" s="60">
        <v>210</v>
      </c>
      <c r="K18" s="61">
        <v>227</v>
      </c>
      <c r="L18" s="49">
        <f t="shared" si="17"/>
        <v>790</v>
      </c>
      <c r="M18" s="48">
        <f t="shared" si="3"/>
        <v>890</v>
      </c>
      <c r="N18" s="18"/>
      <c r="O18" s="60">
        <v>220</v>
      </c>
      <c r="P18" s="60">
        <v>224</v>
      </c>
      <c r="Q18" s="60">
        <v>192</v>
      </c>
      <c r="R18" s="61">
        <v>225</v>
      </c>
      <c r="S18" s="49">
        <f t="shared" si="18"/>
        <v>861</v>
      </c>
      <c r="T18" s="52">
        <f t="shared" si="4"/>
        <v>961</v>
      </c>
      <c r="U18" s="18"/>
      <c r="V18" s="60">
        <v>215</v>
      </c>
      <c r="W18" s="60">
        <v>191</v>
      </c>
      <c r="X18" s="60">
        <v>178</v>
      </c>
      <c r="Y18" s="61">
        <v>149</v>
      </c>
      <c r="Z18" s="49">
        <f t="shared" si="20"/>
        <v>733</v>
      </c>
      <c r="AA18" s="48">
        <f t="shared" si="6"/>
        <v>833</v>
      </c>
      <c r="AB18" s="18"/>
      <c r="AC18" s="60"/>
      <c r="AD18" s="60"/>
      <c r="AE18" s="60"/>
      <c r="AF18" s="61"/>
      <c r="AG18" s="49">
        <f t="shared" si="19"/>
        <v>0</v>
      </c>
      <c r="AH18" s="48" t="str">
        <f t="shared" si="7"/>
        <v>0</v>
      </c>
      <c r="AI18" s="18"/>
      <c r="AJ18" s="60"/>
      <c r="AK18" s="60"/>
      <c r="AL18" s="60"/>
      <c r="AM18" s="61"/>
      <c r="AN18" s="47">
        <f t="shared" si="14"/>
        <v>0</v>
      </c>
      <c r="AO18" s="48" t="str">
        <f t="shared" si="8"/>
        <v>0</v>
      </c>
      <c r="AP18" s="20"/>
      <c r="AQ18" s="16">
        <f t="shared" si="9"/>
        <v>2384</v>
      </c>
      <c r="AR18" s="35">
        <f t="shared" si="10"/>
        <v>198.66666666666666</v>
      </c>
      <c r="AS18" s="35">
        <f t="shared" si="15"/>
        <v>14.933333333333339</v>
      </c>
      <c r="AT18" s="68">
        <f t="shared" si="12"/>
        <v>227</v>
      </c>
      <c r="AU18" s="68">
        <f t="shared" si="16"/>
        <v>252</v>
      </c>
    </row>
    <row r="19" spans="1:47" ht="14.45" customHeight="1" x14ac:dyDescent="0.25">
      <c r="A19" s="15">
        <f t="shared" si="0"/>
        <v>1971</v>
      </c>
      <c r="B19" s="45">
        <f t="shared" si="1"/>
        <v>2475</v>
      </c>
      <c r="C19" s="7"/>
      <c r="D19" s="5" t="s">
        <v>1</v>
      </c>
      <c r="E19" s="5" t="s">
        <v>10</v>
      </c>
      <c r="F19" s="9" t="s">
        <v>43</v>
      </c>
      <c r="G19" s="37">
        <v>42</v>
      </c>
      <c r="H19" s="60">
        <v>182</v>
      </c>
      <c r="I19" s="60">
        <v>161</v>
      </c>
      <c r="J19" s="60">
        <v>189</v>
      </c>
      <c r="K19" s="61">
        <v>183</v>
      </c>
      <c r="L19" s="49">
        <f t="shared" si="17"/>
        <v>715</v>
      </c>
      <c r="M19" s="48">
        <f t="shared" si="3"/>
        <v>883</v>
      </c>
      <c r="N19" s="18"/>
      <c r="O19" s="60">
        <v>145</v>
      </c>
      <c r="P19" s="60">
        <v>131</v>
      </c>
      <c r="Q19" s="60">
        <v>158</v>
      </c>
      <c r="R19" s="61">
        <v>177</v>
      </c>
      <c r="S19" s="49">
        <f t="shared" si="18"/>
        <v>611</v>
      </c>
      <c r="T19" s="48">
        <f t="shared" si="4"/>
        <v>779</v>
      </c>
      <c r="U19" s="18"/>
      <c r="V19" s="60">
        <v>168</v>
      </c>
      <c r="W19" s="60">
        <v>179</v>
      </c>
      <c r="X19" s="60">
        <v>138</v>
      </c>
      <c r="Y19" s="61">
        <v>160</v>
      </c>
      <c r="Z19" s="49">
        <f t="shared" ref="Z19:Z24" si="21">SUM(V19:Y19)</f>
        <v>645</v>
      </c>
      <c r="AA19" s="48">
        <f t="shared" si="6"/>
        <v>813</v>
      </c>
      <c r="AB19" s="18"/>
      <c r="AC19" s="60"/>
      <c r="AD19" s="60"/>
      <c r="AE19" s="60"/>
      <c r="AF19" s="61"/>
      <c r="AG19" s="49">
        <f t="shared" si="19"/>
        <v>0</v>
      </c>
      <c r="AH19" s="48" t="str">
        <f t="shared" si="7"/>
        <v>0</v>
      </c>
      <c r="AI19" s="18"/>
      <c r="AJ19" s="60"/>
      <c r="AK19" s="60"/>
      <c r="AL19" s="60"/>
      <c r="AM19" s="61"/>
      <c r="AN19" s="47">
        <f t="shared" si="14"/>
        <v>0</v>
      </c>
      <c r="AO19" s="48" t="str">
        <f t="shared" si="8"/>
        <v>0</v>
      </c>
      <c r="AP19" s="20"/>
      <c r="AQ19" s="16">
        <f t="shared" si="9"/>
        <v>1971</v>
      </c>
      <c r="AR19" s="35">
        <f t="shared" si="10"/>
        <v>164.25</v>
      </c>
      <c r="AS19" s="35">
        <f t="shared" si="15"/>
        <v>39.024999999999999</v>
      </c>
      <c r="AT19" s="68">
        <f t="shared" si="12"/>
        <v>189</v>
      </c>
      <c r="AU19" s="68">
        <f t="shared" si="16"/>
        <v>231</v>
      </c>
    </row>
    <row r="20" spans="1:47" ht="14.45" customHeight="1" x14ac:dyDescent="0.25">
      <c r="A20" s="15">
        <f t="shared" si="0"/>
        <v>1975</v>
      </c>
      <c r="B20" s="45">
        <f t="shared" si="1"/>
        <v>2551</v>
      </c>
      <c r="C20" s="7"/>
      <c r="D20" s="5" t="s">
        <v>1</v>
      </c>
      <c r="E20" s="5" t="s">
        <v>9</v>
      </c>
      <c r="F20" s="9" t="s">
        <v>44</v>
      </c>
      <c r="G20" s="37">
        <v>48</v>
      </c>
      <c r="H20" s="60">
        <v>187</v>
      </c>
      <c r="I20" s="60">
        <v>137</v>
      </c>
      <c r="J20" s="60">
        <v>181</v>
      </c>
      <c r="K20" s="61">
        <v>152</v>
      </c>
      <c r="L20" s="49">
        <f t="shared" si="17"/>
        <v>657</v>
      </c>
      <c r="M20" s="48">
        <f t="shared" si="3"/>
        <v>849</v>
      </c>
      <c r="N20" s="18"/>
      <c r="O20" s="60">
        <v>158</v>
      </c>
      <c r="P20" s="60">
        <v>219</v>
      </c>
      <c r="Q20" s="60">
        <v>135</v>
      </c>
      <c r="R20" s="61">
        <v>176</v>
      </c>
      <c r="S20" s="49">
        <f t="shared" si="18"/>
        <v>688</v>
      </c>
      <c r="T20" s="48">
        <f t="shared" si="4"/>
        <v>880</v>
      </c>
      <c r="U20" s="18"/>
      <c r="V20" s="60">
        <v>167</v>
      </c>
      <c r="W20" s="60">
        <v>179</v>
      </c>
      <c r="X20" s="60">
        <v>138</v>
      </c>
      <c r="Y20" s="61">
        <v>146</v>
      </c>
      <c r="Z20" s="49">
        <f t="shared" si="21"/>
        <v>630</v>
      </c>
      <c r="AA20" s="48">
        <f t="shared" si="6"/>
        <v>822</v>
      </c>
      <c r="AB20" s="18"/>
      <c r="AC20" s="60"/>
      <c r="AD20" s="60"/>
      <c r="AE20" s="60"/>
      <c r="AF20" s="61"/>
      <c r="AG20" s="49">
        <f t="shared" si="19"/>
        <v>0</v>
      </c>
      <c r="AH20" s="48" t="str">
        <f t="shared" si="7"/>
        <v>0</v>
      </c>
      <c r="AI20" s="18"/>
      <c r="AJ20" s="60"/>
      <c r="AK20" s="60"/>
      <c r="AL20" s="60"/>
      <c r="AM20" s="61"/>
      <c r="AN20" s="47">
        <f t="shared" si="14"/>
        <v>0</v>
      </c>
      <c r="AO20" s="48" t="str">
        <f t="shared" si="8"/>
        <v>0</v>
      </c>
      <c r="AP20" s="20"/>
      <c r="AQ20" s="16">
        <f t="shared" si="9"/>
        <v>1975</v>
      </c>
      <c r="AR20" s="35">
        <f t="shared" si="10"/>
        <v>164.58333333333334</v>
      </c>
      <c r="AS20" s="35">
        <f t="shared" si="15"/>
        <v>38.791666666666657</v>
      </c>
      <c r="AT20" s="68">
        <f t="shared" si="12"/>
        <v>219</v>
      </c>
      <c r="AU20" s="114">
        <f t="shared" si="16"/>
        <v>267</v>
      </c>
    </row>
    <row r="21" spans="1:47" ht="14.45" customHeight="1" x14ac:dyDescent="0.25">
      <c r="A21" s="15">
        <f t="shared" si="0"/>
        <v>2037</v>
      </c>
      <c r="B21" s="45">
        <f t="shared" si="1"/>
        <v>2337</v>
      </c>
      <c r="C21" s="7"/>
      <c r="D21" s="5" t="s">
        <v>2</v>
      </c>
      <c r="E21" s="5" t="s">
        <v>9</v>
      </c>
      <c r="F21" s="9" t="s">
        <v>21</v>
      </c>
      <c r="G21" s="37">
        <v>25</v>
      </c>
      <c r="H21" s="60">
        <v>160</v>
      </c>
      <c r="I21" s="60">
        <v>191</v>
      </c>
      <c r="J21" s="60">
        <v>188</v>
      </c>
      <c r="K21" s="61">
        <v>200</v>
      </c>
      <c r="L21" s="49">
        <f t="shared" si="17"/>
        <v>739</v>
      </c>
      <c r="M21" s="48">
        <f t="shared" si="3"/>
        <v>839</v>
      </c>
      <c r="N21" s="18"/>
      <c r="O21" s="60">
        <v>177</v>
      </c>
      <c r="P21" s="60">
        <v>204</v>
      </c>
      <c r="Q21" s="60">
        <v>198</v>
      </c>
      <c r="R21" s="61">
        <v>168</v>
      </c>
      <c r="S21" s="49">
        <f t="shared" si="18"/>
        <v>747</v>
      </c>
      <c r="T21" s="48">
        <f t="shared" si="4"/>
        <v>847</v>
      </c>
      <c r="U21" s="18"/>
      <c r="V21" s="60">
        <v>159</v>
      </c>
      <c r="W21" s="60">
        <v>127</v>
      </c>
      <c r="X21" s="60">
        <v>161</v>
      </c>
      <c r="Y21" s="61">
        <v>104</v>
      </c>
      <c r="Z21" s="49">
        <f t="shared" si="21"/>
        <v>551</v>
      </c>
      <c r="AA21" s="48">
        <f t="shared" si="6"/>
        <v>651</v>
      </c>
      <c r="AB21" s="18"/>
      <c r="AC21" s="60"/>
      <c r="AD21" s="60"/>
      <c r="AE21" s="60"/>
      <c r="AF21" s="61"/>
      <c r="AG21" s="49">
        <f t="shared" si="19"/>
        <v>0</v>
      </c>
      <c r="AH21" s="48" t="str">
        <f t="shared" si="7"/>
        <v>0</v>
      </c>
      <c r="AI21" s="18"/>
      <c r="AJ21" s="60"/>
      <c r="AK21" s="60"/>
      <c r="AL21" s="60"/>
      <c r="AM21" s="61"/>
      <c r="AN21" s="47">
        <f t="shared" si="14"/>
        <v>0</v>
      </c>
      <c r="AO21" s="48" t="str">
        <f t="shared" si="8"/>
        <v>0</v>
      </c>
      <c r="AP21" s="20"/>
      <c r="AQ21" s="16">
        <f t="shared" si="9"/>
        <v>2037</v>
      </c>
      <c r="AR21" s="35">
        <f t="shared" si="10"/>
        <v>169.75</v>
      </c>
      <c r="AS21" s="35">
        <f t="shared" si="15"/>
        <v>35.174999999999997</v>
      </c>
      <c r="AT21" s="68">
        <f t="shared" si="12"/>
        <v>204</v>
      </c>
      <c r="AU21" s="68">
        <f t="shared" si="16"/>
        <v>229</v>
      </c>
    </row>
    <row r="22" spans="1:47" x14ac:dyDescent="0.25">
      <c r="A22" s="15">
        <f t="shared" si="0"/>
        <v>2115</v>
      </c>
      <c r="B22" s="45">
        <f t="shared" si="1"/>
        <v>2523</v>
      </c>
      <c r="C22" s="7"/>
      <c r="D22" s="5" t="s">
        <v>2</v>
      </c>
      <c r="E22" s="5" t="s">
        <v>10</v>
      </c>
      <c r="F22" s="9" t="s">
        <v>20</v>
      </c>
      <c r="G22" s="37">
        <v>34</v>
      </c>
      <c r="H22" s="60">
        <v>188</v>
      </c>
      <c r="I22" s="60">
        <v>207</v>
      </c>
      <c r="J22" s="60">
        <v>172</v>
      </c>
      <c r="K22" s="61">
        <v>158</v>
      </c>
      <c r="L22" s="49">
        <f t="shared" si="17"/>
        <v>725</v>
      </c>
      <c r="M22" s="48">
        <f t="shared" si="3"/>
        <v>861</v>
      </c>
      <c r="N22" s="18"/>
      <c r="O22" s="60">
        <v>169</v>
      </c>
      <c r="P22" s="60">
        <v>182</v>
      </c>
      <c r="Q22" s="60">
        <v>213</v>
      </c>
      <c r="R22" s="61">
        <v>219</v>
      </c>
      <c r="S22" s="50">
        <f t="shared" si="18"/>
        <v>783</v>
      </c>
      <c r="T22" s="48">
        <f t="shared" si="4"/>
        <v>919</v>
      </c>
      <c r="U22" s="18"/>
      <c r="V22" s="60">
        <v>144</v>
      </c>
      <c r="W22" s="60">
        <v>154</v>
      </c>
      <c r="X22" s="60">
        <v>138</v>
      </c>
      <c r="Y22" s="61">
        <v>171</v>
      </c>
      <c r="Z22" s="49">
        <f t="shared" si="21"/>
        <v>607</v>
      </c>
      <c r="AA22" s="48">
        <f t="shared" si="6"/>
        <v>743</v>
      </c>
      <c r="AB22" s="18"/>
      <c r="AC22" s="60"/>
      <c r="AD22" s="60"/>
      <c r="AE22" s="60"/>
      <c r="AF22" s="61"/>
      <c r="AG22" s="49">
        <f t="shared" si="19"/>
        <v>0</v>
      </c>
      <c r="AH22" s="48" t="str">
        <f t="shared" si="7"/>
        <v>0</v>
      </c>
      <c r="AI22" s="18"/>
      <c r="AJ22" s="60"/>
      <c r="AK22" s="60"/>
      <c r="AL22" s="60"/>
      <c r="AM22" s="61"/>
      <c r="AN22" s="47">
        <f t="shared" si="14"/>
        <v>0</v>
      </c>
      <c r="AO22" s="48" t="str">
        <f t="shared" si="8"/>
        <v>0</v>
      </c>
      <c r="AP22" s="20"/>
      <c r="AQ22" s="16">
        <f t="shared" si="9"/>
        <v>2115</v>
      </c>
      <c r="AR22" s="35">
        <f t="shared" si="10"/>
        <v>176.25</v>
      </c>
      <c r="AS22" s="35">
        <f t="shared" ref="AS22" si="22">(220-AR22)*0.7</f>
        <v>30.624999999999996</v>
      </c>
      <c r="AT22" s="68">
        <f t="shared" si="12"/>
        <v>219</v>
      </c>
      <c r="AU22" s="68">
        <f t="shared" si="16"/>
        <v>253</v>
      </c>
    </row>
    <row r="23" spans="1:47" ht="14.45" customHeight="1" x14ac:dyDescent="0.25">
      <c r="A23" s="15">
        <f t="shared" si="0"/>
        <v>1608</v>
      </c>
      <c r="B23" s="45">
        <f t="shared" si="1"/>
        <v>2232</v>
      </c>
      <c r="C23" s="7"/>
      <c r="D23" s="5" t="s">
        <v>1</v>
      </c>
      <c r="E23" s="5" t="s">
        <v>10</v>
      </c>
      <c r="F23" s="9" t="s">
        <v>28</v>
      </c>
      <c r="G23" s="37">
        <v>52</v>
      </c>
      <c r="H23" s="60">
        <v>124</v>
      </c>
      <c r="I23" s="60">
        <v>144</v>
      </c>
      <c r="J23" s="60">
        <v>156</v>
      </c>
      <c r="K23" s="61">
        <v>124</v>
      </c>
      <c r="L23" s="49">
        <f t="shared" si="17"/>
        <v>548</v>
      </c>
      <c r="M23" s="48">
        <f t="shared" si="3"/>
        <v>756</v>
      </c>
      <c r="N23" s="18"/>
      <c r="O23" s="60">
        <v>148</v>
      </c>
      <c r="P23" s="60">
        <v>153</v>
      </c>
      <c r="Q23" s="60">
        <v>140</v>
      </c>
      <c r="R23" s="61">
        <v>133</v>
      </c>
      <c r="S23" s="49">
        <f>SUM(O23:R23)</f>
        <v>574</v>
      </c>
      <c r="T23" s="48">
        <f t="shared" si="4"/>
        <v>782</v>
      </c>
      <c r="U23" s="18"/>
      <c r="V23" s="60">
        <v>98</v>
      </c>
      <c r="W23" s="60">
        <v>127</v>
      </c>
      <c r="X23" s="60">
        <v>137</v>
      </c>
      <c r="Y23" s="61">
        <v>124</v>
      </c>
      <c r="Z23" s="49">
        <f t="shared" si="21"/>
        <v>486</v>
      </c>
      <c r="AA23" s="48">
        <f t="shared" si="6"/>
        <v>694</v>
      </c>
      <c r="AB23" s="18"/>
      <c r="AC23" s="60"/>
      <c r="AD23" s="60"/>
      <c r="AE23" s="60"/>
      <c r="AF23" s="61"/>
      <c r="AG23" s="49">
        <f>SUM(AC23:AF23)</f>
        <v>0</v>
      </c>
      <c r="AH23" s="48" t="str">
        <f t="shared" si="7"/>
        <v>0</v>
      </c>
      <c r="AI23" s="18"/>
      <c r="AJ23" s="60"/>
      <c r="AK23" s="60"/>
      <c r="AL23" s="60"/>
      <c r="AM23" s="61"/>
      <c r="AN23" s="47">
        <f>SUM(AJ23:AM23)</f>
        <v>0</v>
      </c>
      <c r="AO23" s="48" t="str">
        <f t="shared" si="8"/>
        <v>0</v>
      </c>
      <c r="AP23" s="20"/>
      <c r="AQ23" s="16">
        <f t="shared" si="9"/>
        <v>1608</v>
      </c>
      <c r="AR23" s="35">
        <f t="shared" si="10"/>
        <v>134</v>
      </c>
      <c r="AS23" s="35">
        <f t="shared" ref="AS23:AS24" si="23">(220-AR23)*0.7</f>
        <v>60.199999999999996</v>
      </c>
      <c r="AT23" s="68">
        <f t="shared" si="12"/>
        <v>156</v>
      </c>
      <c r="AU23" s="68">
        <f t="shared" si="16"/>
        <v>208</v>
      </c>
    </row>
    <row r="24" spans="1:47" x14ac:dyDescent="0.25">
      <c r="A24" s="15">
        <f t="shared" si="0"/>
        <v>2101</v>
      </c>
      <c r="B24" s="45">
        <f t="shared" si="1"/>
        <v>2437</v>
      </c>
      <c r="C24" s="7"/>
      <c r="D24" s="5" t="s">
        <v>1</v>
      </c>
      <c r="E24" s="5" t="s">
        <v>10</v>
      </c>
      <c r="F24" s="9" t="s">
        <v>45</v>
      </c>
      <c r="G24" s="37">
        <v>28</v>
      </c>
      <c r="H24" s="60">
        <v>184</v>
      </c>
      <c r="I24" s="60">
        <v>142</v>
      </c>
      <c r="J24" s="60">
        <v>148</v>
      </c>
      <c r="K24" s="61">
        <v>180</v>
      </c>
      <c r="L24" s="49">
        <f t="shared" si="17"/>
        <v>654</v>
      </c>
      <c r="M24" s="48">
        <f t="shared" si="3"/>
        <v>766</v>
      </c>
      <c r="N24" s="18"/>
      <c r="O24" s="60">
        <v>223</v>
      </c>
      <c r="P24" s="60">
        <v>199</v>
      </c>
      <c r="Q24" s="60">
        <v>156</v>
      </c>
      <c r="R24" s="61">
        <v>198</v>
      </c>
      <c r="S24" s="49">
        <f>SUM(O24:R24)</f>
        <v>776</v>
      </c>
      <c r="T24" s="48">
        <f>IF(S24=0,"0",S24+(4*$G24))</f>
        <v>888</v>
      </c>
      <c r="U24" s="18"/>
      <c r="V24" s="60">
        <v>220</v>
      </c>
      <c r="W24" s="60">
        <v>161</v>
      </c>
      <c r="X24" s="60">
        <v>156</v>
      </c>
      <c r="Y24" s="61">
        <v>134</v>
      </c>
      <c r="Z24" s="49">
        <f t="shared" si="21"/>
        <v>671</v>
      </c>
      <c r="AA24" s="48">
        <f t="shared" si="6"/>
        <v>783</v>
      </c>
      <c r="AB24" s="18"/>
      <c r="AC24" s="60"/>
      <c r="AD24" s="60"/>
      <c r="AE24" s="60"/>
      <c r="AF24" s="61"/>
      <c r="AG24" s="49">
        <f>SUM(AC24:AF24)</f>
        <v>0</v>
      </c>
      <c r="AH24" s="48" t="str">
        <f t="shared" si="7"/>
        <v>0</v>
      </c>
      <c r="AI24" s="18"/>
      <c r="AJ24" s="60"/>
      <c r="AK24" s="60"/>
      <c r="AL24" s="60"/>
      <c r="AM24" s="61"/>
      <c r="AN24" s="47">
        <f>SUM(AJ24:AM24)</f>
        <v>0</v>
      </c>
      <c r="AO24" s="48" t="str">
        <f t="shared" si="8"/>
        <v>0</v>
      </c>
      <c r="AP24" s="20"/>
      <c r="AQ24" s="16">
        <f t="shared" si="9"/>
        <v>2101</v>
      </c>
      <c r="AR24" s="35">
        <f t="shared" si="10"/>
        <v>175.08333333333334</v>
      </c>
      <c r="AS24" s="35">
        <f t="shared" si="23"/>
        <v>31.441666666666659</v>
      </c>
      <c r="AT24" s="68">
        <f t="shared" si="12"/>
        <v>223</v>
      </c>
      <c r="AU24" s="68">
        <f t="shared" si="16"/>
        <v>251</v>
      </c>
    </row>
    <row r="25" spans="1:47" s="42" customFormat="1" x14ac:dyDescent="0.25">
      <c r="A25" s="38"/>
      <c r="B25" s="38"/>
      <c r="C25" s="39"/>
      <c r="D25" s="40"/>
      <c r="E25" s="40"/>
      <c r="F25" s="41"/>
      <c r="H25" s="62"/>
      <c r="I25" s="63"/>
      <c r="J25" s="62"/>
      <c r="K25" s="62"/>
      <c r="L25" s="18"/>
      <c r="M25" s="18"/>
      <c r="N25" s="18"/>
      <c r="O25" s="62"/>
      <c r="P25" s="63"/>
      <c r="Q25" s="62"/>
      <c r="R25" s="62"/>
      <c r="S25" s="18"/>
      <c r="T25" s="18"/>
      <c r="U25" s="18"/>
      <c r="V25" s="62"/>
      <c r="W25" s="63"/>
      <c r="X25" s="62"/>
      <c r="Y25" s="62"/>
      <c r="Z25" s="18"/>
      <c r="AA25" s="18"/>
      <c r="AB25" s="18"/>
      <c r="AC25" s="62"/>
      <c r="AD25" s="63"/>
      <c r="AE25" s="62"/>
      <c r="AF25" s="62"/>
      <c r="AG25" s="18"/>
      <c r="AI25" s="18"/>
      <c r="AJ25" s="62"/>
      <c r="AK25" s="63"/>
      <c r="AM25" s="18">
        <f>MAX(AJ6:AM24,H6:K24,O6:R24,V6:Y24,AC6:AF24)</f>
        <v>268</v>
      </c>
      <c r="AN25" s="18">
        <f>MAX(AN6:AN24,L6:L24,S6:S24,Z6:AA24,AG6:AG24)</f>
        <v>861</v>
      </c>
      <c r="AO25" s="18">
        <f>MAX(AO6:AO24,M6:M24,T6:T24,AA6:AA24,AH6:AH24)</f>
        <v>961</v>
      </c>
      <c r="AP25" s="38"/>
    </row>
    <row r="26" spans="1:47" ht="16.5" thickBot="1" x14ac:dyDescent="0.3">
      <c r="A26" s="22"/>
      <c r="B26" s="22"/>
      <c r="C26" s="22"/>
      <c r="D26" s="22"/>
      <c r="E26" s="22"/>
      <c r="F26" s="22"/>
      <c r="G26" s="44"/>
      <c r="H26" s="62"/>
      <c r="J26" s="62"/>
      <c r="K26" s="62"/>
      <c r="L26" s="18"/>
      <c r="M26" s="18"/>
      <c r="N26" s="18"/>
      <c r="O26" s="62"/>
      <c r="P26" s="62"/>
      <c r="Q26" s="62"/>
      <c r="R26" s="62"/>
      <c r="S26" s="18"/>
      <c r="T26" s="18"/>
      <c r="U26" s="18"/>
      <c r="V26" s="62"/>
      <c r="W26" s="62"/>
      <c r="X26" s="62"/>
      <c r="Y26" s="62"/>
      <c r="Z26" s="18"/>
      <c r="AA26" s="18"/>
      <c r="AB26" s="18"/>
      <c r="AC26" s="62"/>
      <c r="AD26" s="62"/>
      <c r="AE26" s="62"/>
      <c r="AF26" s="62"/>
      <c r="AG26" s="18"/>
      <c r="AH26" s="18"/>
      <c r="AI26" s="18"/>
      <c r="AJ26" s="62"/>
      <c r="AK26" s="62"/>
      <c r="AL26" s="62" t="s">
        <v>47</v>
      </c>
      <c r="AM26" s="18" t="s">
        <v>48</v>
      </c>
      <c r="AN26" s="18" t="s">
        <v>49</v>
      </c>
      <c r="AO26" s="18" t="s">
        <v>50</v>
      </c>
      <c r="AP26" s="16"/>
    </row>
    <row r="27" spans="1:47" ht="16.5" thickBot="1" x14ac:dyDescent="0.3">
      <c r="B27" s="72" t="s">
        <v>30</v>
      </c>
      <c r="C27" s="101"/>
      <c r="D27" s="101"/>
      <c r="E27" s="101"/>
      <c r="F27" s="73"/>
      <c r="M27" s="51"/>
      <c r="N27" s="51"/>
      <c r="S27" s="53"/>
      <c r="T27" s="43"/>
      <c r="U27" s="51"/>
      <c r="V27" s="64"/>
      <c r="Z27" s="55"/>
      <c r="AB27" s="51"/>
      <c r="AF27" s="65"/>
      <c r="AI27" s="51"/>
      <c r="AP27" s="16"/>
    </row>
    <row r="28" spans="1:47" x14ac:dyDescent="0.25">
      <c r="A28" s="2" t="s">
        <v>37</v>
      </c>
      <c r="G28" s="2" t="s">
        <v>38</v>
      </c>
      <c r="M28" s="43"/>
      <c r="N28" s="43"/>
      <c r="S28" s="54"/>
      <c r="T28" s="43"/>
      <c r="U28" s="43"/>
      <c r="Z28" s="55"/>
      <c r="AB28" s="43"/>
      <c r="AI28" s="43"/>
      <c r="AP28" s="16"/>
    </row>
    <row r="29" spans="1:47" x14ac:dyDescent="0.25">
      <c r="B29" s="4" t="s">
        <v>31</v>
      </c>
      <c r="F29" s="6"/>
      <c r="G29" s="22">
        <f>A29/16</f>
        <v>0</v>
      </c>
      <c r="M29" s="43"/>
      <c r="N29" s="43"/>
      <c r="S29" s="53"/>
      <c r="T29" s="43"/>
      <c r="U29" s="43"/>
      <c r="Z29" s="55"/>
      <c r="AB29" s="43"/>
      <c r="AI29" s="43"/>
      <c r="AP29" s="16"/>
    </row>
    <row r="30" spans="1:47" x14ac:dyDescent="0.25">
      <c r="B30" s="4" t="s">
        <v>32</v>
      </c>
      <c r="F30" s="6"/>
      <c r="G30" s="22">
        <f t="shared" ref="G30:G31" si="24">A30/16</f>
        <v>0</v>
      </c>
      <c r="M30" s="43"/>
      <c r="N30" s="43"/>
      <c r="S30" s="54"/>
      <c r="T30" s="43"/>
      <c r="U30" s="43"/>
      <c r="Z30" s="55"/>
      <c r="AB30" s="43"/>
      <c r="AI30" s="43"/>
      <c r="AP30" s="16"/>
    </row>
    <row r="31" spans="1:47" x14ac:dyDescent="0.25">
      <c r="B31" s="4" t="s">
        <v>33</v>
      </c>
      <c r="F31" s="6"/>
      <c r="G31" s="22">
        <f t="shared" si="24"/>
        <v>0</v>
      </c>
      <c r="M31" s="43"/>
      <c r="N31" s="43"/>
      <c r="S31" s="53"/>
      <c r="T31" s="43"/>
      <c r="U31" s="43"/>
      <c r="Z31" s="55"/>
      <c r="AB31" s="43"/>
      <c r="AI31" s="43"/>
      <c r="AP31" s="16"/>
    </row>
    <row r="32" spans="1:47" x14ac:dyDescent="0.25">
      <c r="M32" s="43"/>
      <c r="N32" s="43"/>
      <c r="S32" s="54"/>
      <c r="T32" s="43"/>
      <c r="U32" s="43"/>
      <c r="Z32" s="55"/>
      <c r="AB32" s="43"/>
      <c r="AI32" s="43"/>
      <c r="AP32" s="16"/>
    </row>
    <row r="33" spans="1:42" x14ac:dyDescent="0.25">
      <c r="A33" s="100" t="s">
        <v>41</v>
      </c>
      <c r="B33" s="100"/>
      <c r="C33" s="23"/>
      <c r="D33" s="24"/>
      <c r="E33" s="24"/>
      <c r="F33" s="32"/>
      <c r="G33" s="25"/>
      <c r="M33" s="43"/>
      <c r="N33" s="43"/>
      <c r="S33" s="54"/>
      <c r="T33" s="43"/>
      <c r="U33" s="43"/>
      <c r="Z33" s="55"/>
      <c r="AB33" s="43"/>
      <c r="AI33" s="43"/>
      <c r="AP33" s="16"/>
    </row>
    <row r="34" spans="1:42" x14ac:dyDescent="0.25">
      <c r="A34" s="21"/>
      <c r="B34" s="21"/>
      <c r="C34" s="2"/>
      <c r="D34" s="2"/>
      <c r="E34" s="2"/>
      <c r="F34" s="2"/>
      <c r="M34" s="43"/>
      <c r="N34" s="43"/>
      <c r="S34" s="53"/>
      <c r="T34" s="43"/>
      <c r="U34" s="43"/>
      <c r="Z34" s="55"/>
      <c r="AB34" s="43"/>
      <c r="AI34" s="43"/>
      <c r="AP34" s="16"/>
    </row>
    <row r="35" spans="1:42" x14ac:dyDescent="0.25">
      <c r="A35" s="100" t="s">
        <v>42</v>
      </c>
      <c r="B35" s="100"/>
      <c r="C35" s="23"/>
      <c r="D35" s="24"/>
      <c r="E35" s="24"/>
      <c r="F35" s="32"/>
      <c r="G35" s="25"/>
      <c r="M35" s="43"/>
      <c r="N35" s="43"/>
      <c r="S35" s="54"/>
      <c r="T35" s="43"/>
      <c r="U35" s="43"/>
      <c r="Z35" s="55"/>
      <c r="AB35" s="43"/>
      <c r="AI35" s="43"/>
      <c r="AP35" s="16"/>
    </row>
    <row r="36" spans="1:42" x14ac:dyDescent="0.25">
      <c r="A36" s="31"/>
      <c r="B36" s="26"/>
      <c r="C36" s="23"/>
      <c r="D36" s="24"/>
      <c r="E36" s="24"/>
      <c r="F36" s="27"/>
      <c r="G36" s="28"/>
      <c r="M36" s="43"/>
      <c r="N36" s="43"/>
      <c r="S36" s="54"/>
      <c r="T36" s="43"/>
      <c r="U36" s="43"/>
      <c r="Z36" s="55"/>
      <c r="AB36" s="43"/>
      <c r="AI36" s="43"/>
      <c r="AP36" s="16"/>
    </row>
    <row r="37" spans="1:42" x14ac:dyDescent="0.25">
      <c r="A37" s="21"/>
      <c r="B37" s="21"/>
      <c r="M37" s="43"/>
      <c r="N37" s="43"/>
      <c r="S37" s="54"/>
      <c r="T37" s="43"/>
      <c r="U37" s="43"/>
      <c r="Z37" s="55"/>
      <c r="AB37" s="43"/>
      <c r="AI37" s="43"/>
      <c r="AP37" s="16"/>
    </row>
    <row r="38" spans="1:42" x14ac:dyDescent="0.25">
      <c r="A38" s="100" t="s">
        <v>35</v>
      </c>
      <c r="B38" s="100"/>
      <c r="C38" s="23"/>
      <c r="D38" s="24"/>
      <c r="E38" s="24"/>
      <c r="F38" s="32"/>
      <c r="G38" s="25"/>
      <c r="M38" s="43"/>
      <c r="N38" s="43"/>
      <c r="S38" s="54"/>
      <c r="T38" s="43"/>
      <c r="U38" s="43"/>
      <c r="Z38" s="55"/>
      <c r="AB38" s="43"/>
      <c r="AI38" s="43"/>
      <c r="AP38" s="16"/>
    </row>
    <row r="39" spans="1:42" x14ac:dyDescent="0.25">
      <c r="A39" s="21"/>
      <c r="B39" s="21"/>
      <c r="F39" s="2"/>
      <c r="M39" s="43"/>
      <c r="N39" s="43"/>
      <c r="S39" s="54"/>
      <c r="T39" s="43"/>
      <c r="U39" s="43"/>
      <c r="Z39" s="55"/>
      <c r="AB39" s="43"/>
      <c r="AI39" s="43"/>
      <c r="AP39" s="16"/>
    </row>
    <row r="40" spans="1:42" x14ac:dyDescent="0.25">
      <c r="A40" s="100" t="s">
        <v>36</v>
      </c>
      <c r="B40" s="100"/>
      <c r="C40" s="23"/>
      <c r="D40" s="24"/>
      <c r="E40" s="24"/>
      <c r="F40" s="33"/>
      <c r="G40" s="29"/>
      <c r="M40" s="43"/>
      <c r="N40" s="43"/>
      <c r="S40" s="54"/>
      <c r="T40" s="43"/>
      <c r="U40" s="43"/>
      <c r="Z40" s="55"/>
      <c r="AB40" s="43"/>
      <c r="AI40" s="43"/>
      <c r="AP40" s="16"/>
    </row>
    <row r="41" spans="1:42" x14ac:dyDescent="0.25">
      <c r="C41" s="23"/>
      <c r="D41" s="24"/>
      <c r="E41" s="24"/>
      <c r="F41" s="34"/>
      <c r="G41" s="25"/>
      <c r="M41" s="43"/>
      <c r="N41" s="43"/>
      <c r="S41" s="54"/>
      <c r="T41" s="43"/>
      <c r="U41" s="43"/>
      <c r="Z41" s="55"/>
      <c r="AB41" s="43"/>
      <c r="AI41" s="43"/>
      <c r="AP41" s="16"/>
    </row>
    <row r="42" spans="1:42" x14ac:dyDescent="0.25">
      <c r="C42" s="23"/>
      <c r="D42" s="24"/>
      <c r="E42" s="24"/>
      <c r="F42" s="30"/>
      <c r="G42" s="28"/>
      <c r="M42" s="43"/>
      <c r="N42" s="43"/>
      <c r="S42" s="54"/>
      <c r="T42" s="43"/>
      <c r="U42" s="43"/>
      <c r="Z42" s="55"/>
      <c r="AB42" s="43"/>
      <c r="AI42" s="43"/>
      <c r="AP42" s="16"/>
    </row>
    <row r="43" spans="1:42" x14ac:dyDescent="0.25">
      <c r="M43" s="43"/>
      <c r="N43" s="43"/>
      <c r="S43" s="54"/>
      <c r="T43" s="43"/>
      <c r="U43" s="43"/>
      <c r="Z43" s="55"/>
      <c r="AB43" s="43"/>
      <c r="AI43" s="43"/>
      <c r="AP43" s="16"/>
    </row>
    <row r="44" spans="1:42" x14ac:dyDescent="0.25">
      <c r="C44" s="2"/>
      <c r="D44" s="2"/>
      <c r="E44" s="2"/>
      <c r="F44" s="2"/>
      <c r="M44" s="43"/>
      <c r="N44" s="43"/>
      <c r="S44" s="54"/>
      <c r="T44" s="43"/>
      <c r="U44" s="43"/>
      <c r="Z44" s="55"/>
      <c r="AB44" s="43"/>
      <c r="AI44" s="43"/>
      <c r="AP44" s="16"/>
    </row>
    <row r="45" spans="1:42" x14ac:dyDescent="0.25">
      <c r="M45" s="43"/>
      <c r="N45" s="43"/>
      <c r="S45" s="54"/>
      <c r="T45" s="43"/>
      <c r="U45" s="43"/>
      <c r="Z45" s="55"/>
      <c r="AB45" s="43"/>
      <c r="AI45" s="43"/>
      <c r="AP45" s="16"/>
    </row>
    <row r="46" spans="1:42" x14ac:dyDescent="0.25">
      <c r="M46" s="43"/>
      <c r="N46" s="43"/>
      <c r="S46" s="54"/>
      <c r="T46" s="43"/>
      <c r="U46" s="43"/>
      <c r="Z46" s="55"/>
      <c r="AB46" s="43"/>
      <c r="AI46" s="43"/>
      <c r="AP46" s="16"/>
    </row>
    <row r="47" spans="1:42" x14ac:dyDescent="0.25">
      <c r="M47" s="43"/>
      <c r="N47" s="43"/>
      <c r="S47" s="54"/>
      <c r="T47" s="43"/>
      <c r="U47" s="43"/>
      <c r="Z47" s="55"/>
      <c r="AB47" s="43"/>
      <c r="AI47" s="43"/>
      <c r="AJ47" s="62"/>
      <c r="AK47" s="62"/>
      <c r="AL47" s="62"/>
      <c r="AM47" s="66"/>
      <c r="AN47" s="46"/>
      <c r="AO47" s="56"/>
      <c r="AP47" s="16"/>
    </row>
    <row r="48" spans="1:42" x14ac:dyDescent="0.25">
      <c r="M48" s="43"/>
      <c r="N48" s="43"/>
      <c r="S48" s="54"/>
      <c r="T48" s="43"/>
      <c r="U48" s="43"/>
      <c r="Z48" s="55"/>
      <c r="AB48" s="43"/>
      <c r="AI48" s="43"/>
      <c r="AJ48" s="62"/>
      <c r="AK48" s="62"/>
      <c r="AL48" s="62"/>
      <c r="AM48" s="66"/>
      <c r="AN48" s="46"/>
      <c r="AO48" s="56"/>
      <c r="AP48" s="16"/>
    </row>
    <row r="49" spans="13:42" x14ac:dyDescent="0.25">
      <c r="M49" s="43"/>
      <c r="N49" s="43"/>
      <c r="S49" s="54"/>
      <c r="T49" s="43"/>
      <c r="U49" s="43"/>
      <c r="Z49" s="55"/>
      <c r="AB49" s="43"/>
      <c r="AI49" s="43"/>
      <c r="AJ49" s="62"/>
      <c r="AK49" s="62"/>
      <c r="AL49" s="62"/>
      <c r="AM49" s="66"/>
      <c r="AN49" s="46"/>
      <c r="AO49" s="56"/>
      <c r="AP49" s="16"/>
    </row>
    <row r="50" spans="13:42" x14ac:dyDescent="0.25">
      <c r="M50" s="43"/>
      <c r="N50" s="43"/>
      <c r="S50" s="54"/>
      <c r="T50" s="43"/>
      <c r="U50" s="43"/>
      <c r="Z50" s="55"/>
      <c r="AB50" s="43"/>
      <c r="AI50" s="43"/>
      <c r="AJ50" s="62"/>
      <c r="AK50" s="62"/>
      <c r="AL50" s="62"/>
      <c r="AM50" s="66"/>
      <c r="AN50" s="46"/>
      <c r="AO50" s="56"/>
      <c r="AP50" s="16"/>
    </row>
  </sheetData>
  <sortState ref="A6:AP26">
    <sortCondition ref="F6:F26"/>
  </sortState>
  <mergeCells count="47">
    <mergeCell ref="A33:B33"/>
    <mergeCell ref="A35:B35"/>
    <mergeCell ref="A38:B38"/>
    <mergeCell ref="A40:B40"/>
    <mergeCell ref="B27:F27"/>
    <mergeCell ref="AO4:AO5"/>
    <mergeCell ref="S4:S5"/>
    <mergeCell ref="T4:T5"/>
    <mergeCell ref="V4:V5"/>
    <mergeCell ref="Z4:Z5"/>
    <mergeCell ref="AJ4:AJ5"/>
    <mergeCell ref="AK4:AK5"/>
    <mergeCell ref="AL4:AL5"/>
    <mergeCell ref="AM4:AM5"/>
    <mergeCell ref="AN4:AN5"/>
    <mergeCell ref="AI4:AI5"/>
    <mergeCell ref="R4:R5"/>
    <mergeCell ref="W4:W5"/>
    <mergeCell ref="AH4:AH5"/>
    <mergeCell ref="AG4:AG5"/>
    <mergeCell ref="AF4:AF5"/>
    <mergeCell ref="AE4:AE5"/>
    <mergeCell ref="AD4:AD5"/>
    <mergeCell ref="Y4:Y5"/>
    <mergeCell ref="AC4:AC5"/>
    <mergeCell ref="AA4:AA5"/>
    <mergeCell ref="X4:X5"/>
    <mergeCell ref="U4:U5"/>
    <mergeCell ref="AB4:AB5"/>
    <mergeCell ref="L4:L5"/>
    <mergeCell ref="M4:M5"/>
    <mergeCell ref="O4:O5"/>
    <mergeCell ref="P4:P5"/>
    <mergeCell ref="Q4:Q5"/>
    <mergeCell ref="N4:N5"/>
    <mergeCell ref="A2:B2"/>
    <mergeCell ref="A4:A5"/>
    <mergeCell ref="H4:H5"/>
    <mergeCell ref="I4:I5"/>
    <mergeCell ref="K4:K5"/>
    <mergeCell ref="J4:J5"/>
    <mergeCell ref="B4:B5"/>
    <mergeCell ref="D4:D5"/>
    <mergeCell ref="F4:F5"/>
    <mergeCell ref="E2:G2"/>
    <mergeCell ref="E4:E5"/>
    <mergeCell ref="G4:G5"/>
  </mergeCells>
  <conditionalFormatting sqref="H6:K24 O6:R24 V6:Y24 AC6:AF24 AJ6:AM24">
    <cfRule type="cellIs" dxfId="0" priority="5" operator="greaterThan">
      <formula>199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20" zoomScaleNormal="120" workbookViewId="0">
      <selection activeCell="I13" sqref="I13"/>
    </sheetView>
  </sheetViews>
  <sheetFormatPr baseColWidth="10" defaultRowHeight="15" x14ac:dyDescent="0.25"/>
  <cols>
    <col min="1" max="1" width="2.5703125" style="1" customWidth="1"/>
    <col min="2" max="2" width="11" bestFit="1" customWidth="1"/>
    <col min="3" max="3" width="20.140625" bestFit="1" customWidth="1"/>
    <col min="4" max="5" width="6.28515625" bestFit="1" customWidth="1"/>
    <col min="6" max="6" width="6.28515625" style="1" bestFit="1" customWidth="1"/>
    <col min="7" max="7" width="20.140625" bestFit="1" customWidth="1"/>
  </cols>
  <sheetData>
    <row r="1" spans="2:6" ht="15.75" thickBot="1" x14ac:dyDescent="0.3"/>
    <row r="2" spans="2:6" ht="15" customHeight="1" x14ac:dyDescent="0.25">
      <c r="B2" s="80" t="s">
        <v>40</v>
      </c>
      <c r="C2" s="84" t="s">
        <v>0</v>
      </c>
      <c r="D2" s="89" t="s">
        <v>53</v>
      </c>
      <c r="E2" s="89" t="s">
        <v>54</v>
      </c>
      <c r="F2" s="89" t="s">
        <v>55</v>
      </c>
    </row>
    <row r="3" spans="2:6" ht="15.75" customHeight="1" thickBot="1" x14ac:dyDescent="0.3">
      <c r="B3" s="81"/>
      <c r="C3" s="85"/>
      <c r="D3" s="90"/>
      <c r="E3" s="90"/>
      <c r="F3" s="90"/>
    </row>
    <row r="4" spans="2:6" x14ac:dyDescent="0.25">
      <c r="B4" s="103">
        <f>D4+E4+F4</f>
        <v>2684</v>
      </c>
      <c r="C4" s="105" t="s">
        <v>17</v>
      </c>
      <c r="D4" s="108">
        <v>890</v>
      </c>
      <c r="E4" s="111">
        <v>961</v>
      </c>
      <c r="F4" s="71">
        <v>833</v>
      </c>
    </row>
    <row r="5" spans="2:6" x14ac:dyDescent="0.25">
      <c r="B5" s="103">
        <f>D5+E5+F5</f>
        <v>2551</v>
      </c>
      <c r="C5" s="106" t="s">
        <v>44</v>
      </c>
      <c r="D5" s="109">
        <v>849</v>
      </c>
      <c r="E5" s="112">
        <v>880</v>
      </c>
      <c r="F5" s="69">
        <v>822</v>
      </c>
    </row>
    <row r="6" spans="2:6" x14ac:dyDescent="0.25">
      <c r="B6" s="103">
        <f>D6+E6+F6</f>
        <v>2523</v>
      </c>
      <c r="C6" s="106" t="s">
        <v>20</v>
      </c>
      <c r="D6" s="109">
        <v>861</v>
      </c>
      <c r="E6" s="112">
        <v>919</v>
      </c>
      <c r="F6" s="69">
        <v>743</v>
      </c>
    </row>
    <row r="7" spans="2:6" x14ac:dyDescent="0.25">
      <c r="B7" s="103">
        <f>D7+E7+F7</f>
        <v>2509</v>
      </c>
      <c r="C7" s="106" t="s">
        <v>25</v>
      </c>
      <c r="D7" s="109">
        <v>811</v>
      </c>
      <c r="E7" s="112">
        <v>889</v>
      </c>
      <c r="F7" s="69">
        <v>809</v>
      </c>
    </row>
    <row r="8" spans="2:6" x14ac:dyDescent="0.25">
      <c r="B8" s="103">
        <f>D8+E8+F8</f>
        <v>2479</v>
      </c>
      <c r="C8" s="106" t="s">
        <v>22</v>
      </c>
      <c r="D8" s="109">
        <v>884</v>
      </c>
      <c r="E8" s="112">
        <v>734</v>
      </c>
      <c r="F8" s="69">
        <v>861</v>
      </c>
    </row>
    <row r="9" spans="2:6" x14ac:dyDescent="0.25">
      <c r="B9" s="103">
        <f>D9+E9+F9</f>
        <v>2477</v>
      </c>
      <c r="C9" s="106" t="s">
        <v>26</v>
      </c>
      <c r="D9" s="109">
        <v>856</v>
      </c>
      <c r="E9" s="112">
        <v>795</v>
      </c>
      <c r="F9" s="69">
        <v>826</v>
      </c>
    </row>
    <row r="10" spans="2:6" x14ac:dyDescent="0.25">
      <c r="B10" s="103">
        <f>D10+E10+F10</f>
        <v>2475</v>
      </c>
      <c r="C10" s="106" t="s">
        <v>43</v>
      </c>
      <c r="D10" s="109">
        <v>883</v>
      </c>
      <c r="E10" s="112">
        <v>779</v>
      </c>
      <c r="F10" s="69">
        <v>813</v>
      </c>
    </row>
    <row r="11" spans="2:6" x14ac:dyDescent="0.25">
      <c r="B11" s="103">
        <f>D11+E11+F11</f>
        <v>2459</v>
      </c>
      <c r="C11" s="106" t="s">
        <v>15</v>
      </c>
      <c r="D11" s="109">
        <v>867</v>
      </c>
      <c r="E11" s="112">
        <v>841</v>
      </c>
      <c r="F11" s="69">
        <v>751</v>
      </c>
    </row>
    <row r="12" spans="2:6" x14ac:dyDescent="0.25">
      <c r="B12" s="103">
        <f>D12+E12+F12</f>
        <v>2437</v>
      </c>
      <c r="C12" s="106" t="s">
        <v>45</v>
      </c>
      <c r="D12" s="109">
        <v>766</v>
      </c>
      <c r="E12" s="112">
        <v>888</v>
      </c>
      <c r="F12" s="69">
        <v>783</v>
      </c>
    </row>
    <row r="13" spans="2:6" x14ac:dyDescent="0.25">
      <c r="B13" s="103">
        <f>D13+E13+F13</f>
        <v>2433</v>
      </c>
      <c r="C13" s="106" t="s">
        <v>16</v>
      </c>
      <c r="D13" s="109">
        <v>836</v>
      </c>
      <c r="E13" s="112">
        <v>760</v>
      </c>
      <c r="F13" s="69">
        <v>837</v>
      </c>
    </row>
    <row r="14" spans="2:6" x14ac:dyDescent="0.25">
      <c r="B14" s="103">
        <f>D14+E14+F14</f>
        <v>2419</v>
      </c>
      <c r="C14" s="106" t="s">
        <v>27</v>
      </c>
      <c r="D14" s="109">
        <v>793</v>
      </c>
      <c r="E14" s="112">
        <v>827</v>
      </c>
      <c r="F14" s="69">
        <v>799</v>
      </c>
    </row>
    <row r="15" spans="2:6" x14ac:dyDescent="0.25">
      <c r="B15" s="103">
        <f>D15+E15+F15</f>
        <v>2388</v>
      </c>
      <c r="C15" s="106" t="s">
        <v>18</v>
      </c>
      <c r="D15" s="109">
        <v>852</v>
      </c>
      <c r="E15" s="112">
        <v>802</v>
      </c>
      <c r="F15" s="69">
        <v>734</v>
      </c>
    </row>
    <row r="16" spans="2:6" x14ac:dyDescent="0.25">
      <c r="B16" s="103">
        <f>D16+E16+F16</f>
        <v>2377</v>
      </c>
      <c r="C16" s="106" t="s">
        <v>24</v>
      </c>
      <c r="D16" s="109">
        <v>801</v>
      </c>
      <c r="E16" s="112">
        <v>765</v>
      </c>
      <c r="F16" s="69">
        <v>811</v>
      </c>
    </row>
    <row r="17" spans="2:6" x14ac:dyDescent="0.25">
      <c r="B17" s="103">
        <f>D17+E17+F17</f>
        <v>2363</v>
      </c>
      <c r="C17" s="106" t="s">
        <v>29</v>
      </c>
      <c r="D17" s="109">
        <v>851</v>
      </c>
      <c r="E17" s="112">
        <v>765</v>
      </c>
      <c r="F17" s="69">
        <v>747</v>
      </c>
    </row>
    <row r="18" spans="2:6" x14ac:dyDescent="0.25">
      <c r="B18" s="103">
        <f>D18+E18+F18</f>
        <v>2339</v>
      </c>
      <c r="C18" s="106" t="s">
        <v>23</v>
      </c>
      <c r="D18" s="109">
        <v>789</v>
      </c>
      <c r="E18" s="112">
        <v>793</v>
      </c>
      <c r="F18" s="69">
        <v>757</v>
      </c>
    </row>
    <row r="19" spans="2:6" x14ac:dyDescent="0.25">
      <c r="B19" s="103">
        <f>D19+E19+F19</f>
        <v>2337</v>
      </c>
      <c r="C19" s="106" t="s">
        <v>21</v>
      </c>
      <c r="D19" s="109">
        <v>839</v>
      </c>
      <c r="E19" s="112">
        <v>847</v>
      </c>
      <c r="F19" s="69">
        <v>651</v>
      </c>
    </row>
    <row r="20" spans="2:6" x14ac:dyDescent="0.25">
      <c r="B20" s="103">
        <f>D20+E20+F20</f>
        <v>2232</v>
      </c>
      <c r="C20" s="106" t="s">
        <v>28</v>
      </c>
      <c r="D20" s="109">
        <v>756</v>
      </c>
      <c r="E20" s="112">
        <v>782</v>
      </c>
      <c r="F20" s="69">
        <v>694</v>
      </c>
    </row>
    <row r="21" spans="2:6" x14ac:dyDescent="0.25">
      <c r="B21" s="103">
        <f>D21+E21+F21</f>
        <v>2205</v>
      </c>
      <c r="C21" s="106" t="s">
        <v>46</v>
      </c>
      <c r="D21" s="109">
        <v>774</v>
      </c>
      <c r="E21" s="112">
        <v>707</v>
      </c>
      <c r="F21" s="69">
        <v>724</v>
      </c>
    </row>
    <row r="22" spans="2:6" ht="15.75" thickBot="1" x14ac:dyDescent="0.3">
      <c r="B22" s="104">
        <f>D22+E22+F22</f>
        <v>1687</v>
      </c>
      <c r="C22" s="107" t="s">
        <v>19</v>
      </c>
      <c r="D22" s="110">
        <v>887</v>
      </c>
      <c r="E22" s="113">
        <v>800</v>
      </c>
      <c r="F22" s="70"/>
    </row>
  </sheetData>
  <sortState ref="B4:F22">
    <sortCondition descending="1" ref="B4:B22"/>
  </sortState>
  <mergeCells count="5">
    <mergeCell ref="F2:F3"/>
    <mergeCell ref="D2:D3"/>
    <mergeCell ref="C2:C3"/>
    <mergeCell ref="E2:E3"/>
    <mergeCell ref="B2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</vt:lpstr>
      <vt:lpstr>RESULTATS</vt:lpstr>
      <vt:lpstr>SAISIE!Zone_d_impression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DURET</dc:creator>
  <cp:lastModifiedBy>aldubois</cp:lastModifiedBy>
  <cp:lastPrinted>2018-02-11T16:15:27Z</cp:lastPrinted>
  <dcterms:created xsi:type="dcterms:W3CDTF">2015-10-10T15:58:02Z</dcterms:created>
  <dcterms:modified xsi:type="dcterms:W3CDTF">2018-02-11T16:32:24Z</dcterms:modified>
</cp:coreProperties>
</file>