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ctivité syndicale\GIPA tract simulateur\"/>
    </mc:Choice>
  </mc:AlternateContent>
  <workbookProtection workbookAlgorithmName="SHA-512" workbookHashValue="q8gdg6KPyoMSSwPAawl3vttjqFj07HNco2mOwcYWVjpszNJ16mH9wcEov81xdzGMgx31kdiL4eV99RFLBbraOQ==" workbookSaltValue="efHqSFs0bYqDgvG2lYp97A==" workbookSpinCount="100000" lockStructure="1"/>
  <bookViews>
    <workbookView xWindow="0" yWindow="0" windowWidth="28800" windowHeight="12300" activeTab="2"/>
  </bookViews>
  <sheets>
    <sheet name="CALCULATEUR GIPA 2020 2023" sheetId="1" r:id="rId1"/>
    <sheet name="liste" sheetId="4" r:id="rId2"/>
    <sheet name="Facture ville de Paris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5" l="1"/>
  <c r="K8" i="1"/>
  <c r="M8" i="1" s="1"/>
  <c r="B4" i="5" s="1"/>
  <c r="M11" i="1"/>
  <c r="B3" i="5" s="1"/>
  <c r="D3" i="5" s="1"/>
  <c r="M5" i="1"/>
  <c r="B5" i="5" s="1"/>
  <c r="D5" i="5" s="1"/>
  <c r="D4" i="5" l="1"/>
  <c r="H11" i="1"/>
  <c r="G11" i="1"/>
  <c r="H8" i="1"/>
  <c r="G8" i="1"/>
  <c r="H5" i="1"/>
  <c r="G5" i="1"/>
  <c r="H2" i="1"/>
  <c r="G2" i="1"/>
  <c r="J2" i="1" s="1"/>
  <c r="I8" i="1" l="1"/>
  <c r="K5" i="1"/>
  <c r="I11" i="1"/>
  <c r="I5" i="1"/>
  <c r="J11" i="1"/>
  <c r="K11" i="1" s="1"/>
  <c r="J8" i="1"/>
  <c r="J5" i="1"/>
  <c r="K2" i="1"/>
  <c r="M2" i="1" s="1"/>
  <c r="B6" i="5" s="1"/>
  <c r="I2" i="1"/>
  <c r="B7" i="5" l="1"/>
  <c r="D7" i="5" s="1"/>
  <c r="D6" i="5"/>
</calcChain>
</file>

<file path=xl/sharedStrings.xml><?xml version="1.0" encoding="utf-8"?>
<sst xmlns="http://schemas.openxmlformats.org/spreadsheetml/2006/main" count="66" uniqueCount="53">
  <si>
    <t>valeur point d'indice
decembre 2022</t>
  </si>
  <si>
    <t>valeur point d'indice
decembre 2018</t>
  </si>
  <si>
    <t>Taux d'inflation
entre décembre
2018 et décembre 2022</t>
  </si>
  <si>
    <t>Progression en % de ton TIB pendant la période</t>
  </si>
  <si>
    <t>valeur point d'indice
decembre 2021</t>
  </si>
  <si>
    <t>valeur point d'indice
decembre 2017</t>
  </si>
  <si>
    <t>GIPA 2022 ( aurait du être versé avant fin 2022, mais la ville l'a versé
entre novembre 2022 et février 2023
il faut vérifier
sur les bulletins de paie
période de décembre 2017 à decembre 2021</t>
  </si>
  <si>
    <t>Taux d'inflation
entre décembre
2017 et décembre 2021</t>
  </si>
  <si>
    <t>Ton traitement
indicaire brut (TIB)
en decembre 2017</t>
  </si>
  <si>
    <t>Ton  traitement
indicaire brut ( TIB)
 en decembre 2021</t>
  </si>
  <si>
    <t>valeur point d'indice
decembre 2020</t>
  </si>
  <si>
    <t>valeur point d'indice
decembre 2016</t>
  </si>
  <si>
    <t>Taux d'inflation
entre décembre
2016 et décembre 2020</t>
  </si>
  <si>
    <t>Ton traitement
indicaire brut (TIB)
en decembre 2016</t>
  </si>
  <si>
    <t>Ton  traitement
indicaire brut ( TIB)
 en decembre 2020</t>
  </si>
  <si>
    <t>valeur point d'indice
decembre 2019</t>
  </si>
  <si>
    <t>valeur point d'indice
decembre 2015</t>
  </si>
  <si>
    <t>Taux d'inflation
entre décembre
2015 et décembre 2019</t>
  </si>
  <si>
    <t>Ton  traitement
indicaire brut ( TIB)
 en decembre 2019</t>
  </si>
  <si>
    <t xml:space="preserve">Montant du TIB 2017 revalorisé avec le taux d'inflation </t>
  </si>
  <si>
    <t xml:space="preserve">Montant du TIB 2016 revalorisé avec le taux d'inflation </t>
  </si>
  <si>
    <t>Ton traitement
indicaire brut (TIB)
en decembre 2015</t>
  </si>
  <si>
    <t xml:space="preserve">Montant du TIB 2015 revalorisé avec le taux d'inflation </t>
  </si>
  <si>
    <t>GIPA 2023 ( aurait du être versé avant fin 2023, mais la ville l'aurait versé à fin février 2024
Période decembre 2018 à decembre 2022</t>
  </si>
  <si>
    <t>GIPA 2021 ( aurait du être versé avant fin 2021, mais la ville l'a versé
entre novembre 2021 et février 2022
il faut vérifier
sur les bulletins de paie
période de décembre 2016 à decembre 2020</t>
  </si>
  <si>
    <t>GIPA 2020 ( aurait du être versé avant fin 2020, mais la ville l'a versé
entre novembre 2020 et février 2021
il faut vérifier
sur les bulletins de paie
période de décembre 2015 à decembre 2019</t>
  </si>
  <si>
    <t>GIPA 2023</t>
  </si>
  <si>
    <t>GIPA 2022</t>
  </si>
  <si>
    <t>GIPA 2021</t>
  </si>
  <si>
    <t>GIPA 2020</t>
  </si>
  <si>
    <t>ton indice majoré (IM)
decembre 2022</t>
  </si>
  <si>
    <t>ton indice majoré (IM) décembre 2018</t>
  </si>
  <si>
    <t>ton indice majoré (IM)
decembre 2020</t>
  </si>
  <si>
    <t>ton indice majoré (IM) décembre 2016</t>
  </si>
  <si>
    <t>ton indice majoré (IM)
decembre 2019</t>
  </si>
  <si>
    <t>ton indice majoré (IM) décembre 2015</t>
  </si>
  <si>
    <t>ton indice majoré ( IM)
decembre 2021</t>
  </si>
  <si>
    <t>ton indice majoré (IM) décembre 2017</t>
  </si>
  <si>
    <t>Ton traitement
indicaire brut (TIB)
en decembre 2018 (1)</t>
  </si>
  <si>
    <t>Ton  traitement
indicaire brut ( TIB)
 en decembre 2022 (2)</t>
  </si>
  <si>
    <t>Montant du TIB 2018 revalorisé avec le taux d'inflation (3)</t>
  </si>
  <si>
    <t xml:space="preserve">si tu es à temps complet
ton montant de GIPA = 
</t>
  </si>
  <si>
    <t>Si tu es à temps complet
ton montant de GIPA = 
(3)-(2)</t>
  </si>
  <si>
    <t xml:space="preserve">
si tu es à temps complet
ton montant de GIPA = 
</t>
  </si>
  <si>
    <t xml:space="preserve">si tu es à temps complet
ton montant de GIPA = 
</t>
  </si>
  <si>
    <t>si tu es à temps partiel
choisis ta quotité de travail
entre 50% et 90%</t>
  </si>
  <si>
    <t>Quotité temps de travail</t>
  </si>
  <si>
    <t>calcul GIPA si temps partiel</t>
  </si>
  <si>
    <t>Montant GIPA due selon calculateur</t>
  </si>
  <si>
    <t>Total du</t>
  </si>
  <si>
    <t>montant GIPA payée</t>
  </si>
  <si>
    <t>Facture GIPA</t>
  </si>
  <si>
    <t>solde dû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</si>
</sst>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-* #,##0.0000\ &quot;€&quot;_-;\-* #,##0.0000\ &quot;€&quot;_-;_-* &quot;-&quot;????\ &quot;€&quot;_-;_-@_-"/>
    <numFmt numFmtId="165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1" fillId="4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164" fontId="1" fillId="3" borderId="2" xfId="0" applyNumberFormat="1" applyFont="1" applyFill="1" applyBorder="1" applyAlignment="1">
      <alignment wrapText="1"/>
    </xf>
    <xf numFmtId="10" fontId="1" fillId="3" borderId="2" xfId="0" applyNumberFormat="1" applyFont="1" applyFill="1" applyBorder="1" applyAlignment="1">
      <alignment wrapText="1"/>
    </xf>
    <xf numFmtId="165" fontId="0" fillId="3" borderId="2" xfId="0" applyNumberFormat="1" applyFill="1" applyBorder="1" applyAlignment="1">
      <alignment wrapText="1"/>
    </xf>
    <xf numFmtId="44" fontId="0" fillId="3" borderId="2" xfId="0" applyNumberFormat="1" applyFill="1" applyBorder="1" applyAlignment="1">
      <alignment wrapText="1"/>
    </xf>
    <xf numFmtId="44" fontId="1" fillId="3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164" fontId="1" fillId="2" borderId="2" xfId="0" applyNumberFormat="1" applyFont="1" applyFill="1" applyBorder="1" applyAlignment="1">
      <alignment wrapText="1"/>
    </xf>
    <xf numFmtId="10" fontId="1" fillId="2" borderId="2" xfId="0" applyNumberFormat="1" applyFont="1" applyFill="1" applyBorder="1" applyAlignment="1">
      <alignment wrapText="1"/>
    </xf>
    <xf numFmtId="10" fontId="1" fillId="3" borderId="3" xfId="0" applyNumberFormat="1" applyFont="1" applyFill="1" applyBorder="1" applyAlignment="1">
      <alignment wrapText="1"/>
    </xf>
    <xf numFmtId="165" fontId="0" fillId="3" borderId="4" xfId="0" applyNumberFormat="1" applyFill="1" applyBorder="1" applyAlignment="1">
      <alignment wrapText="1"/>
    </xf>
    <xf numFmtId="0" fontId="1" fillId="4" borderId="5" xfId="0" applyFont="1" applyFill="1" applyBorder="1" applyAlignment="1">
      <alignment horizontal="center" wrapText="1"/>
    </xf>
    <xf numFmtId="0" fontId="0" fillId="0" borderId="6" xfId="0" applyBorder="1" applyAlignment="1">
      <alignment wrapText="1"/>
    </xf>
    <xf numFmtId="0" fontId="1" fillId="5" borderId="1" xfId="0" applyFont="1" applyFill="1" applyBorder="1" applyAlignment="1" applyProtection="1">
      <alignment wrapText="1"/>
      <protection locked="0"/>
    </xf>
    <xf numFmtId="9" fontId="0" fillId="0" borderId="0" xfId="0" applyNumberFormat="1"/>
    <xf numFmtId="44" fontId="1" fillId="3" borderId="4" xfId="0" applyNumberFormat="1" applyFont="1" applyFill="1" applyBorder="1" applyAlignment="1">
      <alignment wrapText="1"/>
    </xf>
    <xf numFmtId="9" fontId="2" fillId="0" borderId="0" xfId="0" applyNumberFormat="1" applyFont="1"/>
    <xf numFmtId="0" fontId="0" fillId="0" borderId="2" xfId="0" applyBorder="1"/>
    <xf numFmtId="44" fontId="0" fillId="0" borderId="2" xfId="0" applyNumberFormat="1" applyBorder="1"/>
    <xf numFmtId="0" fontId="1" fillId="4" borderId="2" xfId="0" applyFont="1" applyFill="1" applyBorder="1" applyAlignment="1">
      <alignment horizontal="center" vertical="center"/>
    </xf>
    <xf numFmtId="0" fontId="0" fillId="5" borderId="2" xfId="0" applyFill="1" applyBorder="1" applyProtection="1">
      <protection locked="0"/>
    </xf>
    <xf numFmtId="10" fontId="3" fillId="5" borderId="1" xfId="0" applyNumberFormat="1" applyFont="1" applyFill="1" applyBorder="1" applyAlignment="1" applyProtection="1">
      <alignment wrapText="1"/>
      <protection locked="0"/>
    </xf>
    <xf numFmtId="9" fontId="3" fillId="5" borderId="1" xfId="0" applyNumberFormat="1" applyFont="1" applyFill="1" applyBorder="1" applyAlignment="1" applyProtection="1">
      <alignment wrapText="1"/>
      <protection locked="0"/>
    </xf>
    <xf numFmtId="44" fontId="3" fillId="3" borderId="3" xfId="0" applyNumberFormat="1" applyFont="1" applyFill="1" applyBorder="1" applyAlignment="1">
      <alignment wrapText="1"/>
    </xf>
    <xf numFmtId="44" fontId="3" fillId="3" borderId="2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showZeros="0" topLeftCell="A7" zoomScaleNormal="100" workbookViewId="0">
      <selection activeCell="F3" sqref="F3"/>
    </sheetView>
  </sheetViews>
  <sheetFormatPr baseColWidth="10" defaultRowHeight="15" x14ac:dyDescent="0.25"/>
  <cols>
    <col min="1" max="1" width="19.5703125" style="1" customWidth="1"/>
    <col min="2" max="2" width="10" style="1" bestFit="1" customWidth="1"/>
    <col min="3" max="3" width="11" style="1" customWidth="1"/>
    <col min="4" max="4" width="12" style="1" customWidth="1"/>
    <col min="5" max="6" width="10.5703125" style="1" customWidth="1"/>
    <col min="7" max="7" width="14.140625" style="1" customWidth="1"/>
    <col min="8" max="8" width="13.5703125" style="1" customWidth="1"/>
    <col min="9" max="9" width="12.42578125" style="1" customWidth="1"/>
    <col min="10" max="10" width="14.140625" style="1" customWidth="1"/>
    <col min="11" max="11" width="25" style="1" customWidth="1"/>
    <col min="12" max="12" width="20.5703125" style="1" customWidth="1"/>
    <col min="13" max="13" width="25.42578125" style="1" customWidth="1"/>
    <col min="14" max="19" width="11.42578125" style="1"/>
    <col min="20" max="20" width="41.140625" style="1" customWidth="1"/>
    <col min="21" max="16384" width="11.42578125" style="1"/>
  </cols>
  <sheetData>
    <row r="1" spans="1:13" ht="141" customHeight="1" thickBot="1" x14ac:dyDescent="0.3">
      <c r="A1" s="3" t="s">
        <v>23</v>
      </c>
      <c r="B1" s="3" t="s">
        <v>0</v>
      </c>
      <c r="C1" s="3" t="s">
        <v>1</v>
      </c>
      <c r="D1" s="3" t="s">
        <v>2</v>
      </c>
      <c r="E1" s="15" t="s">
        <v>30</v>
      </c>
      <c r="F1" s="15" t="s">
        <v>31</v>
      </c>
      <c r="G1" s="3" t="s">
        <v>38</v>
      </c>
      <c r="H1" s="3" t="s">
        <v>39</v>
      </c>
      <c r="I1" s="3" t="s">
        <v>3</v>
      </c>
      <c r="J1" s="3" t="s">
        <v>40</v>
      </c>
      <c r="K1" s="3" t="s">
        <v>42</v>
      </c>
      <c r="L1" s="15" t="s">
        <v>45</v>
      </c>
      <c r="M1" s="3" t="s">
        <v>47</v>
      </c>
    </row>
    <row r="2" spans="1:13" ht="54" customHeight="1" thickTop="1" thickBot="1" x14ac:dyDescent="0.3">
      <c r="A2" s="4" t="s">
        <v>26</v>
      </c>
      <c r="B2" s="5">
        <v>57.2164</v>
      </c>
      <c r="C2" s="5">
        <v>56.232300000000002</v>
      </c>
      <c r="D2" s="13">
        <v>8.1900000000000001E-2</v>
      </c>
      <c r="E2" s="17">
        <v>514</v>
      </c>
      <c r="F2" s="17">
        <v>514</v>
      </c>
      <c r="G2" s="14">
        <f>(F2*C2)</f>
        <v>28903.4022</v>
      </c>
      <c r="H2" s="8">
        <f>E2*B2</f>
        <v>29409.229599999999</v>
      </c>
      <c r="I2" s="6">
        <f>IF(G2=0,"",(H2-G2)/G2)</f>
        <v>1.7500617972232981E-2</v>
      </c>
      <c r="J2" s="9">
        <f>G2*(1+D2)</f>
        <v>31270.590840180004</v>
      </c>
      <c r="K2" s="27">
        <f>IF(OR(H2=0,J2=0),"rentrez les valeurs des IM",IF(H2&lt;J2,(J2-H2),"pas droit à GIPA, mon TIB a progressé plus vite que l'inflation"))</f>
        <v>1861.3612401800056</v>
      </c>
      <c r="L2" s="25"/>
      <c r="M2" s="19" t="str">
        <f>IF(OR(K2=0,K2="rentrez les valeurs des IM",K2="pas droit à GIPA, mon TIB a progressé plus vite que l'inflation",L2=0,L2=100%)," ",K2*L2)</f>
        <v xml:space="preserve"> </v>
      </c>
    </row>
    <row r="3" spans="1:13" ht="15.75" thickTop="1" x14ac:dyDescent="0.25">
      <c r="A3" s="2"/>
      <c r="B3" s="2"/>
      <c r="C3" s="2"/>
      <c r="D3" s="2"/>
      <c r="E3" s="16"/>
      <c r="F3" s="16"/>
      <c r="G3" s="2"/>
      <c r="H3" s="2"/>
      <c r="I3" s="2"/>
      <c r="J3" s="2"/>
      <c r="K3" s="2"/>
    </row>
    <row r="4" spans="1:13" ht="162.75" customHeight="1" thickBot="1" x14ac:dyDescent="0.3">
      <c r="A4" s="3" t="s">
        <v>6</v>
      </c>
      <c r="B4" s="3" t="s">
        <v>4</v>
      </c>
      <c r="C4" s="3" t="s">
        <v>5</v>
      </c>
      <c r="D4" s="3" t="s">
        <v>7</v>
      </c>
      <c r="E4" s="3" t="s">
        <v>36</v>
      </c>
      <c r="F4" s="3" t="s">
        <v>37</v>
      </c>
      <c r="G4" s="3" t="s">
        <v>8</v>
      </c>
      <c r="H4" s="3" t="s">
        <v>9</v>
      </c>
      <c r="I4" s="3" t="s">
        <v>3</v>
      </c>
      <c r="J4" s="3" t="s">
        <v>19</v>
      </c>
      <c r="K4" s="3" t="s">
        <v>41</v>
      </c>
      <c r="L4" s="15" t="s">
        <v>45</v>
      </c>
      <c r="M4" s="3" t="s">
        <v>47</v>
      </c>
    </row>
    <row r="5" spans="1:13" ht="48.75" customHeight="1" thickTop="1" thickBot="1" x14ac:dyDescent="0.3">
      <c r="A5" s="10" t="s">
        <v>27</v>
      </c>
      <c r="B5" s="11">
        <v>56.232300000000002</v>
      </c>
      <c r="C5" s="11">
        <v>56.2044</v>
      </c>
      <c r="D5" s="12">
        <v>4.36E-2</v>
      </c>
      <c r="E5" s="17">
        <v>340</v>
      </c>
      <c r="F5" s="17">
        <v>336</v>
      </c>
      <c r="G5" s="7">
        <f>(F5*C5)</f>
        <v>18884.678400000001</v>
      </c>
      <c r="H5" s="8">
        <f>E5*B5</f>
        <v>19118.982</v>
      </c>
      <c r="I5" s="6">
        <f>IF(G5=0,"",(H5-G5)/G5)</f>
        <v>1.2407073874236549E-2</v>
      </c>
      <c r="J5" s="9">
        <f>G5*(1+D5)</f>
        <v>19708.050378240001</v>
      </c>
      <c r="K5" s="27">
        <f>IF(OR(H5=0,J5=0),"rentrez les valeurs des IM",IF(H5&lt;J5,(J5-H5),"pas droit à GIPA, mon TIB a progressé plus vite que l'inflation"))</f>
        <v>589.06837824000104</v>
      </c>
      <c r="L5" s="26"/>
      <c r="M5" s="19" t="str">
        <f>IF(OR(K5=0,K5="rentrez les valeurs des IM",K5="pas droit à GIPA, mon TIB a progressé plus vite que l'inflation",L5=0,L5=100%)," ",K5*L5)</f>
        <v xml:space="preserve"> </v>
      </c>
    </row>
    <row r="6" spans="1:13" ht="15.75" thickTop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3" ht="194.25" customHeight="1" thickBot="1" x14ac:dyDescent="0.3">
      <c r="A7" s="3" t="s">
        <v>24</v>
      </c>
      <c r="B7" s="3" t="s">
        <v>10</v>
      </c>
      <c r="C7" s="3" t="s">
        <v>11</v>
      </c>
      <c r="D7" s="3" t="s">
        <v>12</v>
      </c>
      <c r="E7" s="3" t="s">
        <v>32</v>
      </c>
      <c r="F7" s="3" t="s">
        <v>33</v>
      </c>
      <c r="G7" s="3" t="s">
        <v>13</v>
      </c>
      <c r="H7" s="3" t="s">
        <v>14</v>
      </c>
      <c r="I7" s="3" t="s">
        <v>3</v>
      </c>
      <c r="J7" s="3" t="s">
        <v>20</v>
      </c>
      <c r="K7" s="3" t="s">
        <v>43</v>
      </c>
      <c r="L7" s="15" t="s">
        <v>45</v>
      </c>
      <c r="M7" s="3" t="s">
        <v>47</v>
      </c>
    </row>
    <row r="8" spans="1:13" ht="48.75" customHeight="1" thickTop="1" thickBot="1" x14ac:dyDescent="0.3">
      <c r="A8" s="4" t="s">
        <v>28</v>
      </c>
      <c r="B8" s="5">
        <v>56.232300000000002</v>
      </c>
      <c r="C8" s="5">
        <v>55.730200000000004</v>
      </c>
      <c r="D8" s="6">
        <v>3.78E-2</v>
      </c>
      <c r="E8" s="17">
        <v>334</v>
      </c>
      <c r="F8" s="17">
        <v>328</v>
      </c>
      <c r="G8" s="7">
        <f>(F8*C8)</f>
        <v>18279.5056</v>
      </c>
      <c r="H8" s="8">
        <f>E8*B8</f>
        <v>18781.588200000002</v>
      </c>
      <c r="I8" s="6">
        <f>IF(G8=0,"",(H8-G8)/G8)</f>
        <v>2.7466968253233366E-2</v>
      </c>
      <c r="J8" s="9">
        <f>G8*(1+D8)</f>
        <v>18970.47091168</v>
      </c>
      <c r="K8" s="28">
        <f>IF(OR(H8=0,J8=0),"rentrez les valeurs des IM",IF(H8&lt;J8,(J8-H8),"pas droit à GIPA, mon TIB a progressé plus vite que l'inflation"))</f>
        <v>188.88271167999847</v>
      </c>
      <c r="L8" s="26">
        <v>0.8</v>
      </c>
      <c r="M8" s="19">
        <f>IF(OR(K8=0,K8="rentrez les valeurs des IM",K8="pas droit à GIPA, mon TIB a progressé plus vite que l'inflation",L8=0,L8=100%)," ",K8*L8)</f>
        <v>151.10616934399877</v>
      </c>
    </row>
    <row r="9" spans="1:13" ht="15.75" thickTop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3" ht="187.5" customHeight="1" thickBot="1" x14ac:dyDescent="0.3">
      <c r="A10" s="3" t="s">
        <v>25</v>
      </c>
      <c r="B10" s="3" t="s">
        <v>15</v>
      </c>
      <c r="C10" s="3" t="s">
        <v>16</v>
      </c>
      <c r="D10" s="3" t="s">
        <v>17</v>
      </c>
      <c r="E10" s="3" t="s">
        <v>34</v>
      </c>
      <c r="F10" s="3" t="s">
        <v>35</v>
      </c>
      <c r="G10" s="3" t="s">
        <v>21</v>
      </c>
      <c r="H10" s="3" t="s">
        <v>18</v>
      </c>
      <c r="I10" s="3" t="s">
        <v>3</v>
      </c>
      <c r="J10" s="3" t="s">
        <v>22</v>
      </c>
      <c r="K10" s="3" t="s">
        <v>44</v>
      </c>
      <c r="L10" s="15" t="s">
        <v>45</v>
      </c>
      <c r="M10" s="3" t="s">
        <v>47</v>
      </c>
    </row>
    <row r="11" spans="1:13" ht="49.5" customHeight="1" thickTop="1" thickBot="1" x14ac:dyDescent="0.3">
      <c r="A11" s="10" t="s">
        <v>29</v>
      </c>
      <c r="B11" s="11">
        <v>55.563499999999998</v>
      </c>
      <c r="C11" s="11">
        <v>56.232300000000002</v>
      </c>
      <c r="D11" s="12">
        <v>3.7699999999999997E-2</v>
      </c>
      <c r="E11" s="17">
        <v>344</v>
      </c>
      <c r="F11" s="17">
        <v>328</v>
      </c>
      <c r="G11" s="7">
        <f>(F11*C11)</f>
        <v>18444.1944</v>
      </c>
      <c r="H11" s="8">
        <f>E11*B11</f>
        <v>19113.844000000001</v>
      </c>
      <c r="I11" s="6">
        <f>IF(G11=0,"",(H11-G11)/G11)</f>
        <v>3.6306795812128319E-2</v>
      </c>
      <c r="J11" s="9">
        <f>G11*(1+D11)</f>
        <v>19139.540528880003</v>
      </c>
      <c r="K11" s="27">
        <f>IF(OR(H11=0,J11=0),"rentrez les valeurs des IM",IF(H11&lt;J11,(J11-H11),"pas droit à GIPA, mon TIB a progressé plus vite que l'inflation"))</f>
        <v>25.696528880002006</v>
      </c>
      <c r="L11" s="26"/>
      <c r="M11" s="19" t="str">
        <f>IF(OR(K11=0,K11="rentrez les valeurs des IM",K11="pas droit à GIPA, mon TIB a progressé plus vite que l'inflation",L11=0,L11=100%)," ",K11*L11)</f>
        <v xml:space="preserve"> </v>
      </c>
    </row>
    <row r="12" spans="1:13" ht="15.75" thickTop="1" x14ac:dyDescent="0.25"/>
  </sheetData>
  <sheetProtection algorithmName="SHA-512" hashValue="wQhe1yFOLmw1hdyHFMpBIMLAcnWvIJDyQ4K4vVhm6h8wHEAy8jwq4cWdxbidEXchiyGpnJVsOx9ZzLy8oKMQKQ==" saltValue="z4nu5IxpEBlDyV+V/agUQw==" spinCount="100000" sheet="1" objects="1" scenarios="1"/>
  <pageMargins left="0.23622047244094491" right="0.23622047244094491" top="0.74803149606299213" bottom="0.74803149606299213" header="0.31496062992125984" footer="0.31496062992125984"/>
  <pageSetup paperSize="8" fitToHeight="2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liste!$A$2:$A$7</xm:f>
          </x14:formula1>
          <xm:sqref>L11</xm:sqref>
        </x14:dataValidation>
        <x14:dataValidation type="list" allowBlank="1" showInputMessage="1" showErrorMessage="1">
          <x14:formula1>
            <xm:f>liste!$A$2:$A$7</xm:f>
          </x14:formula1>
          <xm:sqref>L2 L5 L8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6" sqref="A6"/>
    </sheetView>
  </sheetViews>
  <sheetFormatPr baseColWidth="10" defaultRowHeight="15" x14ac:dyDescent="0.25"/>
  <cols>
    <col min="1" max="1" width="29.28515625" customWidth="1"/>
  </cols>
  <sheetData>
    <row r="1" spans="1:1" x14ac:dyDescent="0.25">
      <c r="A1" t="s">
        <v>46</v>
      </c>
    </row>
    <row r="2" spans="1:1" ht="18.75" x14ac:dyDescent="0.3">
      <c r="A2" s="20">
        <v>0.5</v>
      </c>
    </row>
    <row r="3" spans="1:1" ht="18.75" x14ac:dyDescent="0.3">
      <c r="A3" s="20">
        <v>0.6</v>
      </c>
    </row>
    <row r="4" spans="1:1" ht="18.75" x14ac:dyDescent="0.3">
      <c r="A4" s="20">
        <v>0.7</v>
      </c>
    </row>
    <row r="5" spans="1:1" ht="18.75" x14ac:dyDescent="0.3">
      <c r="A5" s="20">
        <v>0.8</v>
      </c>
    </row>
    <row r="6" spans="1:1" ht="18.75" x14ac:dyDescent="0.3">
      <c r="A6" s="20">
        <v>0.9</v>
      </c>
    </row>
    <row r="7" spans="1:1" ht="18.75" x14ac:dyDescent="0.3">
      <c r="A7" s="20">
        <v>1</v>
      </c>
    </row>
    <row r="8" spans="1:1" x14ac:dyDescent="0.25">
      <c r="A8" s="18"/>
    </row>
    <row r="9" spans="1:1" x14ac:dyDescent="0.25">
      <c r="A9" s="18"/>
    </row>
    <row r="10" spans="1:1" x14ac:dyDescent="0.25">
      <c r="A10" s="18"/>
    </row>
    <row r="11" spans="1:1" x14ac:dyDescent="0.25">
      <c r="A11" s="18"/>
    </row>
    <row r="12" spans="1:1" x14ac:dyDescent="0.25">
      <c r="A12" s="18"/>
    </row>
    <row r="13" spans="1:1" x14ac:dyDescent="0.25">
      <c r="A13" s="18"/>
    </row>
    <row r="14" spans="1:1" x14ac:dyDescent="0.25">
      <c r="A14" s="18"/>
    </row>
    <row r="15" spans="1:1" x14ac:dyDescent="0.25">
      <c r="A15" s="18"/>
    </row>
  </sheetData>
  <sheetProtection algorithmName="SHA-512" hashValue="pESZ7CFwRvNcKbSKVEZDvNbxSwXRSv/UPKv/PIIIW3Uqvhx3L6o0DaWwIoKBbSBYps+docNgWztecCAVg1IXFg==" saltValue="c1LK2GFRDawXaxBi/+CDHg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"/>
  <sheetViews>
    <sheetView tabSelected="1" workbookViewId="0">
      <selection activeCell="A9" sqref="A9"/>
    </sheetView>
  </sheetViews>
  <sheetFormatPr baseColWidth="10" defaultRowHeight="15" x14ac:dyDescent="0.25"/>
  <cols>
    <col min="1" max="1" width="29.5703125" customWidth="1"/>
    <col min="2" max="2" width="33.42578125" customWidth="1"/>
    <col min="3" max="3" width="28" customWidth="1"/>
    <col min="4" max="4" width="26.7109375" customWidth="1"/>
  </cols>
  <sheetData>
    <row r="2" spans="1:4" x14ac:dyDescent="0.25">
      <c r="A2" s="23" t="s">
        <v>51</v>
      </c>
      <c r="B2" s="23" t="s">
        <v>48</v>
      </c>
      <c r="C2" s="23" t="s">
        <v>50</v>
      </c>
      <c r="D2" s="23" t="s">
        <v>52</v>
      </c>
    </row>
    <row r="3" spans="1:4" x14ac:dyDescent="0.25">
      <c r="A3" s="21" t="s">
        <v>29</v>
      </c>
      <c r="B3" s="22">
        <f>IF('CALCULATEUR GIPA 2020 2023'!M11=" ",'CALCULATEUR GIPA 2020 2023'!K11,'CALCULATEUR GIPA 2020 2023'!M11)</f>
        <v>25.696528880002006</v>
      </c>
      <c r="C3" s="24"/>
      <c r="D3" s="22">
        <f>B3-C3</f>
        <v>25.696528880002006</v>
      </c>
    </row>
    <row r="4" spans="1:4" x14ac:dyDescent="0.25">
      <c r="A4" s="21" t="s">
        <v>28</v>
      </c>
      <c r="B4" s="22">
        <f>IF('CALCULATEUR GIPA 2020 2023'!M8=" ",'CALCULATEUR GIPA 2020 2023'!K8,'CALCULATEUR GIPA 2020 2023'!M8)</f>
        <v>151.10616934399877</v>
      </c>
      <c r="C4" s="24"/>
      <c r="D4" s="22">
        <f t="shared" ref="D4:D7" si="0">B4-C4</f>
        <v>151.10616934399877</v>
      </c>
    </row>
    <row r="5" spans="1:4" x14ac:dyDescent="0.25">
      <c r="A5" s="21" t="s">
        <v>27</v>
      </c>
      <c r="B5" s="22">
        <f>IF('CALCULATEUR GIPA 2020 2023'!M5=" ",'CALCULATEUR GIPA 2020 2023'!K5,'CALCULATEUR GIPA 2020 2023'!M5)</f>
        <v>589.06837824000104</v>
      </c>
      <c r="C5" s="24"/>
      <c r="D5" s="22">
        <f t="shared" si="0"/>
        <v>589.06837824000104</v>
      </c>
    </row>
    <row r="6" spans="1:4" x14ac:dyDescent="0.25">
      <c r="A6" s="21" t="s">
        <v>26</v>
      </c>
      <c r="B6" s="22">
        <f>IF('CALCULATEUR GIPA 2020 2023'!M2=" ",'CALCULATEUR GIPA 2020 2023'!K2,'CALCULATEUR GIPA 2020 2023'!M2)</f>
        <v>1861.3612401800056</v>
      </c>
      <c r="C6" s="24"/>
      <c r="D6" s="22">
        <f t="shared" si="0"/>
        <v>1861.3612401800056</v>
      </c>
    </row>
    <row r="7" spans="1:4" x14ac:dyDescent="0.25">
      <c r="A7" s="21" t="s">
        <v>49</v>
      </c>
      <c r="B7" s="22">
        <f>SUM(B3:B6)</f>
        <v>2627.2323166440074</v>
      </c>
      <c r="C7" s="22">
        <f>SUM(C3:C6)</f>
        <v>0</v>
      </c>
      <c r="D7" s="22">
        <f t="shared" si="0"/>
        <v>2627.2323166440074</v>
      </c>
    </row>
  </sheetData>
  <sheetProtection algorithmName="SHA-512" hashValue="2gcO2xyKADPCP/Lszvwgi2y57xuEFB9NDLWmNWPBZMby/u8cHdJLH9pmNrpIfEiazEa7YKrPdIPLjC2f40OUcg==" saltValue="PzL9l/PXH9Ai+8skYwvYpQ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CALCULATEUR GIPA 2020 2023</vt:lpstr>
      <vt:lpstr>liste</vt:lpstr>
      <vt:lpstr>Facture ville de Paris</vt:lpstr>
    </vt:vector>
  </TitlesOfParts>
  <Company>Mairie de Paris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Muyard, Hervé</dc:creator>
  <cp:lastModifiedBy>Muyard, Hervé</cp:lastModifiedBy>
  <cp:lastPrinted>2024-02-29T15:11:33Z</cp:lastPrinted>
  <dcterms:created xsi:type="dcterms:W3CDTF">2024-02-29T13:13:42Z</dcterms:created>
  <dcterms:modified xsi:type="dcterms:W3CDTF">2024-03-01T12:56:34Z</dcterms:modified>
</cp:coreProperties>
</file>