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60" yWindow="0" windowWidth="28740" windowHeight="1754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2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B36" i="1"/>
  <c r="B35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R35" i="1"/>
  <c r="S35" i="1"/>
  <c r="T35" i="1"/>
  <c r="L35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B38" i="1"/>
  <c r="T41" i="1"/>
  <c r="T39" i="1"/>
  <c r="S41" i="1"/>
  <c r="S39" i="1"/>
  <c r="R41" i="1"/>
  <c r="R39" i="1"/>
  <c r="Q41" i="1"/>
  <c r="Q39" i="1"/>
  <c r="P41" i="1"/>
  <c r="P39" i="1"/>
  <c r="O41" i="1"/>
  <c r="O39" i="1"/>
  <c r="O42" i="1"/>
  <c r="N41" i="1"/>
  <c r="N39" i="1"/>
  <c r="M41" i="1"/>
  <c r="M39" i="1"/>
  <c r="M42" i="1"/>
  <c r="L41" i="1"/>
  <c r="L39" i="1"/>
  <c r="L42" i="1"/>
  <c r="K41" i="1"/>
  <c r="K39" i="1"/>
  <c r="K42" i="1"/>
  <c r="J41" i="1"/>
  <c r="J39" i="1"/>
  <c r="I41" i="1"/>
  <c r="I39" i="1"/>
  <c r="H41" i="1"/>
  <c r="H39" i="1"/>
  <c r="H42" i="1"/>
  <c r="G41" i="1"/>
  <c r="G39" i="1"/>
  <c r="G42" i="1"/>
  <c r="F41" i="1"/>
  <c r="F39" i="1"/>
  <c r="F42" i="1"/>
  <c r="E41" i="1"/>
  <c r="E39" i="1"/>
  <c r="E42" i="1"/>
  <c r="D41" i="1"/>
  <c r="D39" i="1"/>
  <c r="C41" i="1"/>
  <c r="C39" i="1"/>
  <c r="C42" i="1"/>
  <c r="B41" i="1"/>
  <c r="B39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W31" i="1"/>
  <c r="V31" i="1"/>
  <c r="U31" i="1"/>
  <c r="W30" i="1"/>
  <c r="V30" i="1"/>
  <c r="U30" i="1"/>
  <c r="W29" i="1"/>
  <c r="V29" i="1"/>
  <c r="U29" i="1"/>
  <c r="W28" i="1"/>
  <c r="V28" i="1"/>
  <c r="U28" i="1"/>
  <c r="W27" i="1"/>
  <c r="V27" i="1"/>
  <c r="U27" i="1"/>
  <c r="W26" i="1"/>
  <c r="V26" i="1"/>
  <c r="U26" i="1"/>
  <c r="W25" i="1"/>
  <c r="V25" i="1"/>
  <c r="U25" i="1"/>
  <c r="W24" i="1"/>
  <c r="V24" i="1"/>
  <c r="U24" i="1"/>
  <c r="W23" i="1"/>
  <c r="V23" i="1"/>
  <c r="U23" i="1"/>
  <c r="W22" i="1"/>
  <c r="V22" i="1"/>
  <c r="U22" i="1"/>
  <c r="W21" i="1"/>
  <c r="V21" i="1"/>
  <c r="U21" i="1"/>
  <c r="W20" i="1"/>
  <c r="V20" i="1"/>
  <c r="U20" i="1"/>
  <c r="W19" i="1"/>
  <c r="V19" i="1"/>
  <c r="U19" i="1"/>
  <c r="W18" i="1"/>
  <c r="V18" i="1"/>
  <c r="U18" i="1"/>
  <c r="W17" i="1"/>
  <c r="V17" i="1"/>
  <c r="U17" i="1"/>
  <c r="W16" i="1"/>
  <c r="V16" i="1"/>
  <c r="U16" i="1"/>
  <c r="W15" i="1"/>
  <c r="V15" i="1"/>
  <c r="U15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W7" i="1"/>
  <c r="V7" i="1"/>
  <c r="U7" i="1"/>
  <c r="W6" i="1"/>
  <c r="V6" i="1"/>
  <c r="U6" i="1"/>
  <c r="W5" i="1"/>
  <c r="V5" i="1"/>
  <c r="U5" i="1"/>
  <c r="W4" i="1"/>
  <c r="V4" i="1"/>
  <c r="U4" i="1"/>
  <c r="W3" i="1"/>
  <c r="V3" i="1"/>
  <c r="U3" i="1"/>
  <c r="W2" i="1"/>
  <c r="V2" i="1"/>
  <c r="U2" i="1"/>
  <c r="P42" i="1"/>
  <c r="T42" i="1"/>
  <c r="S42" i="1"/>
  <c r="R42" i="1"/>
  <c r="B42" i="1"/>
  <c r="J42" i="1"/>
  <c r="Q42" i="1"/>
  <c r="I42" i="1"/>
  <c r="D42" i="1"/>
  <c r="N42" i="1"/>
</calcChain>
</file>

<file path=xl/comments1.xml><?xml version="1.0" encoding="utf-8"?>
<comments xmlns="http://schemas.openxmlformats.org/spreadsheetml/2006/main">
  <authors>
    <author>Guillaume</author>
  </authors>
  <commentList>
    <comment ref="H5" authorId="0">
      <text>
        <r>
          <rPr>
            <b/>
            <sz val="9"/>
            <color indexed="81"/>
            <rFont val="Calibri"/>
            <family val="2"/>
          </rPr>
          <t>Guillaume:</t>
        </r>
        <r>
          <rPr>
            <sz val="9"/>
            <color indexed="81"/>
            <rFont val="Calibri"/>
            <family val="2"/>
          </rPr>
          <t xml:space="preserve">
pas apres 20h</t>
        </r>
      </text>
    </comment>
    <comment ref="H26" authorId="0">
      <text>
        <r>
          <rPr>
            <b/>
            <sz val="9"/>
            <color rgb="FF000000"/>
            <rFont val="Calibri"/>
            <family val="2"/>
          </rPr>
          <t>Guillaume: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pas apres 20h</t>
        </r>
      </text>
    </comment>
    <comment ref="N28" authorId="0">
      <text>
        <r>
          <rPr>
            <b/>
            <sz val="9"/>
            <color rgb="FF000000"/>
            <rFont val="Calibri"/>
            <family val="2"/>
          </rPr>
          <t>Guillaume: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Pas après 20h</t>
        </r>
      </text>
    </comment>
    <comment ref="L31" authorId="0">
      <text>
        <r>
          <rPr>
            <b/>
            <sz val="9"/>
            <color rgb="FF000000"/>
            <rFont val="Calibri"/>
            <family val="2"/>
          </rPr>
          <t>Guillaume: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pas 8/20</t>
        </r>
      </text>
    </comment>
  </commentList>
</comments>
</file>

<file path=xl/sharedStrings.xml><?xml version="1.0" encoding="utf-8"?>
<sst xmlns="http://schemas.openxmlformats.org/spreadsheetml/2006/main" count="174" uniqueCount="51">
  <si>
    <t xml:space="preserve">  </t>
  </si>
  <si>
    <t>CQ</t>
  </si>
  <si>
    <t>JPD</t>
  </si>
  <si>
    <t>ESF</t>
  </si>
  <si>
    <t>PMC</t>
  </si>
  <si>
    <t>TF</t>
  </si>
  <si>
    <t>DA</t>
  </si>
  <si>
    <t>EK</t>
  </si>
  <si>
    <t>CL</t>
  </si>
  <si>
    <t>SI</t>
  </si>
  <si>
    <t>LC</t>
  </si>
  <si>
    <t>NF</t>
  </si>
  <si>
    <t>GF</t>
  </si>
  <si>
    <t>GP</t>
  </si>
  <si>
    <t>COL</t>
  </si>
  <si>
    <t>GC</t>
  </si>
  <si>
    <t>JS</t>
  </si>
  <si>
    <t>NV</t>
  </si>
  <si>
    <t>AG</t>
  </si>
  <si>
    <t>Dar</t>
  </si>
  <si>
    <t>Nbre</t>
  </si>
  <si>
    <t>G</t>
  </si>
  <si>
    <t>P</t>
  </si>
  <si>
    <t>G2</t>
  </si>
  <si>
    <t>USC</t>
  </si>
  <si>
    <t>P+U</t>
  </si>
  <si>
    <t>4+U</t>
  </si>
  <si>
    <t>3+U</t>
  </si>
  <si>
    <t>1+U</t>
  </si>
  <si>
    <t>2+U</t>
  </si>
  <si>
    <t>U</t>
  </si>
  <si>
    <t>UHCD (P)</t>
  </si>
  <si>
    <t>Nbre de jours</t>
  </si>
  <si>
    <t>Equivalent Jour (N=1,5J)</t>
  </si>
  <si>
    <t>J week-end-JF</t>
  </si>
  <si>
    <t>G week-end</t>
  </si>
  <si>
    <t>2+G2</t>
  </si>
  <si>
    <t>P+G2</t>
  </si>
  <si>
    <t>U+G2</t>
  </si>
  <si>
    <t>1+G</t>
  </si>
  <si>
    <t>2+G</t>
  </si>
  <si>
    <t>P+G</t>
  </si>
  <si>
    <t>Mohebbi</t>
  </si>
  <si>
    <t>garcia</t>
  </si>
  <si>
    <t>Blez</t>
  </si>
  <si>
    <t>BLEZ</t>
  </si>
  <si>
    <t>GARCIA</t>
  </si>
  <si>
    <t>MOHEBBI</t>
  </si>
  <si>
    <t>Blez/garcia</t>
  </si>
  <si>
    <t xml:space="preserve">PMC </t>
  </si>
  <si>
    <t>Foussier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</si>
</sst>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"/>
    <numFmt numFmtId="165" formatCode="0.0"/>
  </numFmts>
  <fonts count="17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0"/>
      <name val="Helvetica Neue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Helvetica Neue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Helvetica Neue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16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9"/>
  <sheetViews>
    <sheetView tabSelected="1" zoomScale="110" zoomScaleNormal="110" zoomScalePageLayoutView="110" workbookViewId="0">
      <selection activeCell="G22" sqref="G22"/>
    </sheetView>
  </sheetViews>
  <sheetFormatPr baseColWidth="10" defaultColWidth="10.83203125" defaultRowHeight="15" x14ac:dyDescent="0"/>
  <cols>
    <col min="1" max="1" width="22.6640625" style="14" bestFit="1" customWidth="1"/>
    <col min="2" max="2" width="8.5" style="37" customWidth="1"/>
    <col min="3" max="3" width="9.33203125" style="37" customWidth="1"/>
    <col min="4" max="4" width="9.1640625" style="37" bestFit="1" customWidth="1"/>
    <col min="5" max="5" width="8.1640625" style="37" bestFit="1" customWidth="1"/>
    <col min="6" max="6" width="9.33203125" style="37" customWidth="1"/>
    <col min="7" max="7" width="8.1640625" style="37" customWidth="1"/>
    <col min="8" max="8" width="7.1640625" style="37" bestFit="1" customWidth="1"/>
    <col min="9" max="9" width="8.6640625" style="37" bestFit="1" customWidth="1"/>
    <col min="10" max="10" width="7.1640625" style="38" customWidth="1"/>
    <col min="11" max="11" width="9.6640625" style="37" bestFit="1" customWidth="1"/>
    <col min="12" max="12" width="6.33203125" style="37" bestFit="1" customWidth="1"/>
    <col min="13" max="13" width="7.6640625" style="37" customWidth="1"/>
    <col min="14" max="15" width="9.1640625" style="37" bestFit="1" customWidth="1"/>
    <col min="16" max="20" width="10.1640625" style="37" customWidth="1"/>
    <col min="21" max="21" width="4.5" style="36" customWidth="1"/>
    <col min="22" max="24" width="3.5" style="24" customWidth="1"/>
    <col min="25" max="25" width="10.83203125" style="22"/>
    <col min="26" max="16384" width="10.83203125" style="24"/>
  </cols>
  <sheetData>
    <row r="1" spans="1:35" s="5" customFormat="1" ht="1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</row>
    <row r="2" spans="1:35" s="22" customFormat="1" ht="13">
      <c r="A2" s="14">
        <v>43922</v>
      </c>
      <c r="B2" s="15" t="s">
        <v>23</v>
      </c>
      <c r="C2" s="16"/>
      <c r="D2" s="16" t="s">
        <v>22</v>
      </c>
      <c r="E2" s="18">
        <v>1</v>
      </c>
      <c r="F2" s="16">
        <v>5</v>
      </c>
      <c r="G2" s="16">
        <v>3</v>
      </c>
      <c r="H2" s="41"/>
      <c r="I2" s="42"/>
      <c r="J2" s="40"/>
      <c r="K2" s="20">
        <v>4</v>
      </c>
      <c r="L2" s="17" t="s">
        <v>21</v>
      </c>
      <c r="M2" s="20">
        <v>2</v>
      </c>
      <c r="N2" s="40"/>
      <c r="O2" s="43"/>
      <c r="P2" s="20"/>
      <c r="Q2" s="42"/>
      <c r="R2" s="42"/>
      <c r="S2" s="20"/>
      <c r="T2" s="17"/>
      <c r="U2" s="21">
        <f t="shared" ref="U2:U31" si="0">COUNTIF(B2:T2,"1")+COUNTIF(B2:T2,"2")+COUNTIF(B2:T2,"3")+COUNTIF(B2:T2,"4")+COUNTIF(B2:T2,"5")+COUNTIF(B2:T2,"1+G")+COUNTIF(B2:T2,"2+G")+COUNTIF(B2:T2,"1+U")+COUNTIF(B2:T2,"2+U")+COUNTIF(B2:T2,"3+U")+COUNTIF(B2:T2,"4+U")</f>
        <v>5</v>
      </c>
      <c r="V2" s="22">
        <f t="shared" ref="V2:V31" si="1">+COUNTIF(B2:T2,"1+G")+COUNTIF(B2:T2,"2+G")+COUNTIF(B2:T2,"G")</f>
        <v>1</v>
      </c>
      <c r="W2" s="22">
        <f t="shared" ref="W2:X31" si="2">+COUNTIF(B2:T2,"P+G")+COUNTIF(B2:T2,"P+U")+COUNTIF(B2:T2,"P")</f>
        <v>1</v>
      </c>
      <c r="X2" s="22">
        <f>+COUNTIF(B2:T2,"P+G2")+COUNTIF(B2:T2,"P+G2")+COUNTIF(B2:T2,"G2")</f>
        <v>1</v>
      </c>
      <c r="Y2" s="4" t="s">
        <v>6</v>
      </c>
    </row>
    <row r="3" spans="1:35">
      <c r="A3" s="14">
        <v>43923</v>
      </c>
      <c r="B3" s="15"/>
      <c r="C3" s="16"/>
      <c r="D3" s="17"/>
      <c r="E3" s="16"/>
      <c r="F3" s="18"/>
      <c r="G3" s="16"/>
      <c r="H3" s="16" t="s">
        <v>21</v>
      </c>
      <c r="I3" s="19" t="s">
        <v>22</v>
      </c>
      <c r="J3" s="20">
        <v>5</v>
      </c>
      <c r="K3" s="16"/>
      <c r="L3" s="20"/>
      <c r="M3" s="20">
        <v>4</v>
      </c>
      <c r="N3" s="18">
        <v>3</v>
      </c>
      <c r="O3" s="19">
        <v>2</v>
      </c>
      <c r="P3" s="19" t="s">
        <v>23</v>
      </c>
      <c r="Q3" s="40"/>
      <c r="R3" s="40"/>
      <c r="S3" s="40"/>
      <c r="T3" s="20">
        <v>1</v>
      </c>
      <c r="U3" s="21">
        <f t="shared" si="0"/>
        <v>5</v>
      </c>
      <c r="V3" s="22">
        <f t="shared" si="1"/>
        <v>1</v>
      </c>
      <c r="W3" s="22">
        <f t="shared" si="2"/>
        <v>1</v>
      </c>
      <c r="X3" s="22">
        <f t="shared" ref="X3:X31" si="3">+COUNTIF(B3:T3,"P+G2")+COUNTIF(B3:T3,"P+G2")+COUNTIF(B3:T3,"G2")</f>
        <v>1</v>
      </c>
      <c r="Y3" s="23" t="s">
        <v>12</v>
      </c>
    </row>
    <row r="4" spans="1:35" s="22" customFormat="1" ht="13">
      <c r="A4" s="14">
        <v>43924</v>
      </c>
      <c r="B4" s="16">
        <v>5</v>
      </c>
      <c r="C4" s="40"/>
      <c r="D4" s="20"/>
      <c r="E4" s="44" t="s">
        <v>23</v>
      </c>
      <c r="F4" s="16">
        <v>4</v>
      </c>
      <c r="G4" s="18"/>
      <c r="H4" s="18"/>
      <c r="I4" s="17" t="s">
        <v>22</v>
      </c>
      <c r="J4" s="16">
        <v>3</v>
      </c>
      <c r="K4" s="16"/>
      <c r="L4" s="42"/>
      <c r="M4" s="19" t="s">
        <v>21</v>
      </c>
      <c r="N4" s="16">
        <v>2</v>
      </c>
      <c r="O4" s="16">
        <v>1</v>
      </c>
      <c r="P4" s="45"/>
      <c r="Q4" s="40"/>
      <c r="R4" s="40"/>
      <c r="S4" s="40"/>
      <c r="T4" s="42"/>
      <c r="U4" s="21">
        <f t="shared" si="0"/>
        <v>5</v>
      </c>
      <c r="V4" s="22">
        <f t="shared" si="1"/>
        <v>1</v>
      </c>
      <c r="W4" s="22">
        <f t="shared" si="2"/>
        <v>1</v>
      </c>
      <c r="X4" s="22">
        <f t="shared" si="3"/>
        <v>1</v>
      </c>
      <c r="Y4" s="4" t="s">
        <v>47</v>
      </c>
      <c r="Z4" s="22" t="s">
        <v>42</v>
      </c>
    </row>
    <row r="5" spans="1:35" s="12" customFormat="1" ht="13">
      <c r="A5" s="6">
        <v>43925</v>
      </c>
      <c r="B5" s="9"/>
      <c r="C5" s="40"/>
      <c r="D5" s="8">
        <v>3</v>
      </c>
      <c r="E5" s="44"/>
      <c r="F5" s="10">
        <v>2</v>
      </c>
      <c r="G5" s="8" t="s">
        <v>21</v>
      </c>
      <c r="H5" s="8"/>
      <c r="I5" s="26" t="s">
        <v>22</v>
      </c>
      <c r="J5" s="41"/>
      <c r="K5" s="40"/>
      <c r="L5" s="42" t="s">
        <v>23</v>
      </c>
      <c r="M5" s="43"/>
      <c r="N5" s="8">
        <v>1</v>
      </c>
      <c r="O5" s="25">
        <v>4</v>
      </c>
      <c r="P5" s="43"/>
      <c r="Q5" s="40"/>
      <c r="R5" s="40"/>
      <c r="S5" s="8">
        <v>5</v>
      </c>
      <c r="T5" s="42"/>
      <c r="U5" s="11">
        <f t="shared" si="0"/>
        <v>5</v>
      </c>
      <c r="V5" s="12">
        <f t="shared" si="1"/>
        <v>1</v>
      </c>
      <c r="W5" s="12">
        <f t="shared" si="2"/>
        <v>1</v>
      </c>
      <c r="X5" s="22">
        <f t="shared" si="3"/>
        <v>1</v>
      </c>
      <c r="Y5" s="13" t="s">
        <v>14</v>
      </c>
    </row>
    <row r="6" spans="1:35" s="27" customFormat="1">
      <c r="A6" s="6">
        <v>43926</v>
      </c>
      <c r="B6" s="8"/>
      <c r="C6" s="42"/>
      <c r="D6" s="10">
        <v>2</v>
      </c>
      <c r="E6" s="44"/>
      <c r="F6" s="9">
        <v>3</v>
      </c>
      <c r="G6" s="26"/>
      <c r="H6" s="10">
        <v>1</v>
      </c>
      <c r="I6" s="26" t="s">
        <v>22</v>
      </c>
      <c r="J6" s="40"/>
      <c r="K6" s="45"/>
      <c r="L6" s="43"/>
      <c r="M6" s="43"/>
      <c r="N6" s="26">
        <v>5</v>
      </c>
      <c r="O6" s="10" t="s">
        <v>21</v>
      </c>
      <c r="P6" s="43"/>
      <c r="Q6" s="45"/>
      <c r="R6" s="45"/>
      <c r="S6" s="25">
        <v>4</v>
      </c>
      <c r="T6" s="43" t="s">
        <v>23</v>
      </c>
      <c r="U6" s="11">
        <f t="shared" si="0"/>
        <v>5</v>
      </c>
      <c r="V6" s="12">
        <f t="shared" si="1"/>
        <v>1</v>
      </c>
      <c r="W6" s="12">
        <f t="shared" si="2"/>
        <v>1</v>
      </c>
      <c r="X6" s="22">
        <f t="shared" si="3"/>
        <v>1</v>
      </c>
      <c r="Y6" s="13" t="s">
        <v>50</v>
      </c>
      <c r="Z6" s="12"/>
    </row>
    <row r="7" spans="1:35">
      <c r="A7" s="14">
        <v>43927</v>
      </c>
      <c r="B7" s="20">
        <v>4</v>
      </c>
      <c r="C7" s="20"/>
      <c r="D7" s="15">
        <v>1</v>
      </c>
      <c r="E7" s="40"/>
      <c r="F7" s="16">
        <v>2</v>
      </c>
      <c r="G7" s="19" t="s">
        <v>22</v>
      </c>
      <c r="H7" s="17">
        <v>5</v>
      </c>
      <c r="I7" s="19"/>
      <c r="J7" s="40"/>
      <c r="K7" s="40" t="s">
        <v>23</v>
      </c>
      <c r="L7" s="41"/>
      <c r="M7" s="43"/>
      <c r="N7" s="19" t="s">
        <v>21</v>
      </c>
      <c r="O7" s="20"/>
      <c r="P7" s="43"/>
      <c r="Q7" s="40"/>
      <c r="R7" s="40"/>
      <c r="S7" s="16">
        <v>3</v>
      </c>
      <c r="T7" s="41"/>
      <c r="U7" s="21">
        <f t="shared" si="0"/>
        <v>5</v>
      </c>
      <c r="V7" s="22">
        <f t="shared" si="1"/>
        <v>1</v>
      </c>
      <c r="W7" s="22">
        <f t="shared" si="2"/>
        <v>1</v>
      </c>
      <c r="X7" s="22">
        <f t="shared" si="3"/>
        <v>1</v>
      </c>
      <c r="Y7" s="4" t="s">
        <v>5</v>
      </c>
      <c r="Z7" s="22"/>
    </row>
    <row r="8" spans="1:35">
      <c r="A8" s="14">
        <v>43928</v>
      </c>
      <c r="B8" s="17">
        <v>3</v>
      </c>
      <c r="C8" s="20"/>
      <c r="D8" s="15"/>
      <c r="E8" s="40"/>
      <c r="F8" s="19"/>
      <c r="G8" s="18" t="s">
        <v>22</v>
      </c>
      <c r="H8" s="16" t="s">
        <v>21</v>
      </c>
      <c r="I8" s="19">
        <v>5</v>
      </c>
      <c r="J8" s="42"/>
      <c r="K8" s="41"/>
      <c r="L8" s="40"/>
      <c r="M8" s="43"/>
      <c r="N8" s="20"/>
      <c r="O8" s="16">
        <v>2</v>
      </c>
      <c r="P8" s="19">
        <v>1</v>
      </c>
      <c r="Q8" s="41" t="s">
        <v>23</v>
      </c>
      <c r="R8" s="18">
        <v>4</v>
      </c>
      <c r="S8" s="18"/>
      <c r="T8" s="45"/>
      <c r="U8" s="21">
        <f t="shared" si="0"/>
        <v>5</v>
      </c>
      <c r="V8" s="22">
        <f t="shared" si="1"/>
        <v>1</v>
      </c>
      <c r="W8" s="22">
        <f t="shared" si="2"/>
        <v>1</v>
      </c>
      <c r="X8" s="22">
        <f t="shared" si="3"/>
        <v>1</v>
      </c>
      <c r="Y8" s="23" t="s">
        <v>46</v>
      </c>
      <c r="Z8" s="22" t="s">
        <v>43</v>
      </c>
    </row>
    <row r="9" spans="1:35">
      <c r="A9" s="14">
        <v>43929</v>
      </c>
      <c r="B9" s="20"/>
      <c r="C9" s="16"/>
      <c r="D9" s="15"/>
      <c r="E9" s="20">
        <v>4</v>
      </c>
      <c r="F9" s="19" t="s">
        <v>21</v>
      </c>
      <c r="G9" s="16" t="s">
        <v>22</v>
      </c>
      <c r="H9" s="42"/>
      <c r="I9" s="43"/>
      <c r="J9" s="40"/>
      <c r="K9" s="40"/>
      <c r="L9" s="42" t="s">
        <v>23</v>
      </c>
      <c r="M9" s="43"/>
      <c r="N9" s="17">
        <v>2</v>
      </c>
      <c r="O9" s="18">
        <v>5</v>
      </c>
      <c r="P9" s="19">
        <v>3</v>
      </c>
      <c r="Q9" s="40"/>
      <c r="R9" s="16">
        <v>1</v>
      </c>
      <c r="S9" s="16"/>
      <c r="T9" s="20"/>
      <c r="U9" s="21">
        <f t="shared" si="0"/>
        <v>5</v>
      </c>
      <c r="V9" s="22">
        <f t="shared" si="1"/>
        <v>1</v>
      </c>
      <c r="W9" s="22">
        <f t="shared" si="2"/>
        <v>1</v>
      </c>
      <c r="X9" s="22">
        <f t="shared" si="3"/>
        <v>1</v>
      </c>
      <c r="Y9" s="23" t="s">
        <v>6</v>
      </c>
      <c r="Z9" s="22"/>
    </row>
    <row r="10" spans="1:35" s="22" customFormat="1" ht="13">
      <c r="A10" s="14">
        <v>43930</v>
      </c>
      <c r="B10" s="16" t="s">
        <v>23</v>
      </c>
      <c r="C10" s="19"/>
      <c r="D10" s="16" t="s">
        <v>22</v>
      </c>
      <c r="E10" s="20">
        <v>1</v>
      </c>
      <c r="F10" s="19"/>
      <c r="G10" s="20"/>
      <c r="H10" s="18">
        <v>4</v>
      </c>
      <c r="I10" s="15">
        <v>2</v>
      </c>
      <c r="J10" s="45"/>
      <c r="K10" s="43"/>
      <c r="L10" s="42"/>
      <c r="M10" s="43"/>
      <c r="N10" s="20" t="s">
        <v>21</v>
      </c>
      <c r="O10" s="16"/>
      <c r="P10" s="15">
        <v>5</v>
      </c>
      <c r="Q10" s="43"/>
      <c r="R10" s="19"/>
      <c r="S10" s="19"/>
      <c r="T10" s="20">
        <v>3</v>
      </c>
      <c r="U10" s="21">
        <f t="shared" si="0"/>
        <v>5</v>
      </c>
      <c r="V10" s="22">
        <f t="shared" si="1"/>
        <v>1</v>
      </c>
      <c r="W10" s="22">
        <f t="shared" si="2"/>
        <v>1</v>
      </c>
      <c r="X10" s="22">
        <f t="shared" si="3"/>
        <v>1</v>
      </c>
      <c r="Y10" s="23" t="s">
        <v>7</v>
      </c>
    </row>
    <row r="11" spans="1:35" s="22" customFormat="1" ht="13">
      <c r="A11" s="14">
        <v>43931</v>
      </c>
      <c r="B11" s="20"/>
      <c r="C11" s="42"/>
      <c r="D11" s="20" t="s">
        <v>22</v>
      </c>
      <c r="E11" s="19"/>
      <c r="F11" s="19">
        <v>4</v>
      </c>
      <c r="G11" s="17" t="s">
        <v>21</v>
      </c>
      <c r="H11" s="16">
        <v>2</v>
      </c>
      <c r="I11" s="15"/>
      <c r="J11" s="43" t="s">
        <v>23</v>
      </c>
      <c r="K11" s="43"/>
      <c r="L11" s="41"/>
      <c r="M11" s="43"/>
      <c r="N11" s="20"/>
      <c r="O11" s="19">
        <v>3</v>
      </c>
      <c r="P11" s="15"/>
      <c r="Q11" s="43"/>
      <c r="R11" s="19">
        <v>5</v>
      </c>
      <c r="S11" s="19">
        <v>1</v>
      </c>
      <c r="T11" s="41"/>
      <c r="U11" s="21">
        <f t="shared" si="0"/>
        <v>5</v>
      </c>
      <c r="V11" s="22">
        <f t="shared" si="1"/>
        <v>1</v>
      </c>
      <c r="W11" s="22">
        <f t="shared" si="2"/>
        <v>1</v>
      </c>
      <c r="X11" s="22">
        <f t="shared" si="3"/>
        <v>1</v>
      </c>
      <c r="Y11" s="23" t="s">
        <v>5</v>
      </c>
    </row>
    <row r="12" spans="1:35" s="12" customFormat="1" ht="13">
      <c r="A12" s="6">
        <v>43932</v>
      </c>
      <c r="B12" s="9">
        <v>5</v>
      </c>
      <c r="C12" s="42"/>
      <c r="D12" s="10" t="s">
        <v>22</v>
      </c>
      <c r="E12" s="26">
        <v>4</v>
      </c>
      <c r="F12" s="26"/>
      <c r="G12" s="9"/>
      <c r="H12" s="26"/>
      <c r="I12" s="7">
        <v>1</v>
      </c>
      <c r="J12" s="43"/>
      <c r="K12" s="43"/>
      <c r="L12" s="40"/>
      <c r="M12" s="41"/>
      <c r="N12" s="8" t="s">
        <v>23</v>
      </c>
      <c r="O12" s="10"/>
      <c r="P12" s="7" t="s">
        <v>21</v>
      </c>
      <c r="Q12" s="43"/>
      <c r="R12" s="26">
        <v>3</v>
      </c>
      <c r="S12" s="26">
        <v>2</v>
      </c>
      <c r="T12" s="40"/>
      <c r="U12" s="11">
        <f t="shared" si="0"/>
        <v>5</v>
      </c>
      <c r="V12" s="12">
        <f t="shared" si="1"/>
        <v>1</v>
      </c>
      <c r="W12" s="12">
        <f t="shared" si="2"/>
        <v>1</v>
      </c>
      <c r="X12" s="22">
        <f t="shared" si="3"/>
        <v>1</v>
      </c>
      <c r="Y12" s="13"/>
    </row>
    <row r="13" spans="1:35" s="27" customFormat="1">
      <c r="A13" s="6">
        <v>43933</v>
      </c>
      <c r="B13" s="8">
        <v>4</v>
      </c>
      <c r="C13" s="8"/>
      <c r="D13" s="42"/>
      <c r="E13" s="26">
        <v>3</v>
      </c>
      <c r="F13" s="26"/>
      <c r="G13" s="7">
        <v>5</v>
      </c>
      <c r="H13" s="43"/>
      <c r="I13" s="40" t="s">
        <v>23</v>
      </c>
      <c r="J13" s="26">
        <v>1</v>
      </c>
      <c r="K13" s="26">
        <v>2</v>
      </c>
      <c r="L13" s="10" t="s">
        <v>22</v>
      </c>
      <c r="M13" s="8"/>
      <c r="N13" s="41"/>
      <c r="O13" s="42"/>
      <c r="P13" s="8"/>
      <c r="Q13" s="43"/>
      <c r="R13" s="26" t="s">
        <v>21</v>
      </c>
      <c r="S13" s="26"/>
      <c r="T13" s="42"/>
      <c r="U13" s="11">
        <f t="shared" si="0"/>
        <v>5</v>
      </c>
      <c r="V13" s="12">
        <f t="shared" si="1"/>
        <v>1</v>
      </c>
      <c r="W13" s="12">
        <f t="shared" si="2"/>
        <v>1</v>
      </c>
      <c r="X13" s="22">
        <f t="shared" si="3"/>
        <v>1</v>
      </c>
      <c r="Y13" s="13" t="s">
        <v>12</v>
      </c>
      <c r="Z13" s="12"/>
    </row>
    <row r="14" spans="1:35">
      <c r="A14" s="6">
        <v>43934</v>
      </c>
      <c r="B14" s="50">
        <v>1</v>
      </c>
      <c r="C14" s="10"/>
      <c r="D14" s="40"/>
      <c r="E14" s="26"/>
      <c r="F14" s="26">
        <v>3</v>
      </c>
      <c r="G14" s="44"/>
      <c r="H14" s="43" t="s">
        <v>23</v>
      </c>
      <c r="I14" s="45"/>
      <c r="J14" s="26" t="s">
        <v>21</v>
      </c>
      <c r="K14" s="26">
        <v>5</v>
      </c>
      <c r="L14" s="8" t="s">
        <v>22</v>
      </c>
      <c r="M14" s="9">
        <v>2</v>
      </c>
      <c r="N14" s="40"/>
      <c r="O14" s="41"/>
      <c r="P14" s="25">
        <v>4</v>
      </c>
      <c r="Q14" s="43"/>
      <c r="R14" s="26"/>
      <c r="S14" s="26"/>
      <c r="T14" s="40"/>
      <c r="U14" s="11">
        <f t="shared" si="0"/>
        <v>5</v>
      </c>
      <c r="V14" s="12">
        <f t="shared" si="1"/>
        <v>1</v>
      </c>
      <c r="W14" s="12">
        <f t="shared" si="2"/>
        <v>1</v>
      </c>
      <c r="X14" s="22">
        <f t="shared" si="3"/>
        <v>1</v>
      </c>
      <c r="Y14" s="13" t="s">
        <v>1</v>
      </c>
      <c r="Z14" s="12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>
      <c r="A15" s="14">
        <v>43935</v>
      </c>
      <c r="B15" s="39"/>
      <c r="C15" s="16"/>
      <c r="D15" s="42"/>
      <c r="E15" s="19">
        <v>5</v>
      </c>
      <c r="F15" s="18" t="s">
        <v>21</v>
      </c>
      <c r="G15" s="44"/>
      <c r="H15" s="42"/>
      <c r="I15" s="43"/>
      <c r="J15" s="16"/>
      <c r="K15" s="16"/>
      <c r="L15" s="46" t="s">
        <v>22</v>
      </c>
      <c r="M15" s="16">
        <v>3</v>
      </c>
      <c r="N15" s="42"/>
      <c r="O15" s="40"/>
      <c r="P15" s="19">
        <v>2</v>
      </c>
      <c r="Q15" s="40" t="s">
        <v>23</v>
      </c>
      <c r="R15" s="40"/>
      <c r="S15" s="16">
        <v>1</v>
      </c>
      <c r="T15" s="16">
        <v>4</v>
      </c>
      <c r="U15" s="21">
        <f t="shared" si="0"/>
        <v>5</v>
      </c>
      <c r="V15" s="22">
        <f t="shared" si="1"/>
        <v>1</v>
      </c>
      <c r="W15" s="22">
        <f t="shared" si="2"/>
        <v>1</v>
      </c>
      <c r="X15" s="22">
        <f t="shared" si="3"/>
        <v>1</v>
      </c>
      <c r="Y15" s="4" t="s">
        <v>12</v>
      </c>
      <c r="Z15" s="22"/>
    </row>
    <row r="16" spans="1:35" ht="16" customHeight="1">
      <c r="A16" s="14">
        <v>43936</v>
      </c>
      <c r="B16" s="28">
        <v>1</v>
      </c>
      <c r="C16" s="16"/>
      <c r="D16" s="40"/>
      <c r="E16" s="18"/>
      <c r="F16" s="16"/>
      <c r="G16" s="43" t="s">
        <v>23</v>
      </c>
      <c r="H16" s="41"/>
      <c r="I16" s="40"/>
      <c r="J16" s="15">
        <v>4</v>
      </c>
      <c r="K16" s="19" t="s">
        <v>22</v>
      </c>
      <c r="L16" s="47">
        <v>3</v>
      </c>
      <c r="M16" s="20" t="s">
        <v>21</v>
      </c>
      <c r="N16" s="40"/>
      <c r="O16" s="43"/>
      <c r="P16" s="16"/>
      <c r="Q16" s="43"/>
      <c r="R16" s="43"/>
      <c r="S16" s="19">
        <v>5</v>
      </c>
      <c r="T16" s="20">
        <v>2</v>
      </c>
      <c r="U16" s="21">
        <f t="shared" si="0"/>
        <v>5</v>
      </c>
      <c r="V16" s="22">
        <f t="shared" si="1"/>
        <v>1</v>
      </c>
      <c r="W16" s="22">
        <f t="shared" si="2"/>
        <v>1</v>
      </c>
      <c r="X16" s="22">
        <f t="shared" si="3"/>
        <v>1</v>
      </c>
      <c r="Y16" s="23" t="s">
        <v>1</v>
      </c>
      <c r="Z16" s="22"/>
    </row>
    <row r="17" spans="1:54">
      <c r="A17" s="14">
        <v>43937</v>
      </c>
      <c r="B17" s="16"/>
      <c r="C17" s="16"/>
      <c r="D17" s="40"/>
      <c r="E17" s="16">
        <v>4</v>
      </c>
      <c r="F17" s="18">
        <v>1</v>
      </c>
      <c r="G17" s="40"/>
      <c r="H17" s="40"/>
      <c r="I17" s="42" t="s">
        <v>23</v>
      </c>
      <c r="J17" s="15" t="s">
        <v>21</v>
      </c>
      <c r="K17" s="20" t="s">
        <v>22</v>
      </c>
      <c r="L17" s="17">
        <v>5</v>
      </c>
      <c r="M17" s="18"/>
      <c r="N17" s="40"/>
      <c r="O17" s="40"/>
      <c r="P17" s="20"/>
      <c r="Q17" s="42"/>
      <c r="R17" s="42"/>
      <c r="S17" s="20">
        <v>2</v>
      </c>
      <c r="T17" s="17">
        <v>3</v>
      </c>
      <c r="U17" s="21">
        <f t="shared" si="0"/>
        <v>5</v>
      </c>
      <c r="V17" s="22">
        <f t="shared" si="1"/>
        <v>1</v>
      </c>
      <c r="W17" s="22">
        <f t="shared" si="2"/>
        <v>1</v>
      </c>
      <c r="X17" s="22">
        <f t="shared" si="3"/>
        <v>1</v>
      </c>
      <c r="Y17" s="23" t="s">
        <v>49</v>
      </c>
      <c r="Z17" s="22"/>
    </row>
    <row r="18" spans="1:54" s="22" customFormat="1" ht="13">
      <c r="A18" s="14">
        <v>43938</v>
      </c>
      <c r="B18" s="18">
        <v>2</v>
      </c>
      <c r="C18" s="16">
        <v>1</v>
      </c>
      <c r="D18" s="42" t="s">
        <v>23</v>
      </c>
      <c r="E18" s="16"/>
      <c r="F18" s="16">
        <v>3</v>
      </c>
      <c r="G18" s="41"/>
      <c r="H18" s="42"/>
      <c r="I18" s="43"/>
      <c r="J18" s="15"/>
      <c r="K18" s="16" t="s">
        <v>22</v>
      </c>
      <c r="L18" s="19" t="s">
        <v>21</v>
      </c>
      <c r="M18" s="19">
        <v>5</v>
      </c>
      <c r="N18" s="42"/>
      <c r="O18" s="40"/>
      <c r="P18" s="43"/>
      <c r="Q18" s="40"/>
      <c r="R18" s="40"/>
      <c r="S18" s="16">
        <v>4</v>
      </c>
      <c r="T18" s="19"/>
      <c r="U18" s="21">
        <f t="shared" si="0"/>
        <v>5</v>
      </c>
      <c r="V18" s="22">
        <f t="shared" si="1"/>
        <v>1</v>
      </c>
      <c r="W18" s="22">
        <f t="shared" si="2"/>
        <v>1</v>
      </c>
      <c r="X18" s="22">
        <f t="shared" si="3"/>
        <v>1</v>
      </c>
      <c r="Y18" s="23" t="s">
        <v>5</v>
      </c>
    </row>
    <row r="19" spans="1:54" s="12" customFormat="1" ht="13">
      <c r="A19" s="6">
        <v>43939</v>
      </c>
      <c r="B19" s="8">
        <v>5</v>
      </c>
      <c r="C19" s="26">
        <v>3</v>
      </c>
      <c r="D19" s="42"/>
      <c r="E19" s="41"/>
      <c r="F19" s="25" t="s">
        <v>21</v>
      </c>
      <c r="G19" s="40"/>
      <c r="H19" s="40"/>
      <c r="I19" s="40"/>
      <c r="J19" s="9" t="s">
        <v>22</v>
      </c>
      <c r="K19" s="7">
        <v>1</v>
      </c>
      <c r="L19" s="26"/>
      <c r="M19" s="26">
        <v>4</v>
      </c>
      <c r="N19" s="42"/>
      <c r="O19" s="43"/>
      <c r="P19" s="40"/>
      <c r="Q19" s="44"/>
      <c r="R19" s="44" t="s">
        <v>23</v>
      </c>
      <c r="S19" s="44"/>
      <c r="T19" s="26">
        <v>2</v>
      </c>
      <c r="U19" s="11">
        <f t="shared" si="0"/>
        <v>5</v>
      </c>
      <c r="V19" s="12">
        <f t="shared" si="1"/>
        <v>1</v>
      </c>
      <c r="W19" s="12">
        <f t="shared" si="2"/>
        <v>1</v>
      </c>
      <c r="X19" s="22">
        <f t="shared" si="3"/>
        <v>1</v>
      </c>
      <c r="Y19" s="13" t="s">
        <v>12</v>
      </c>
    </row>
    <row r="20" spans="1:54" s="27" customFormat="1">
      <c r="A20" s="6">
        <v>43940</v>
      </c>
      <c r="B20" s="26">
        <v>4</v>
      </c>
      <c r="C20" s="26">
        <v>2</v>
      </c>
      <c r="D20" s="43"/>
      <c r="E20" s="43"/>
      <c r="F20" s="10"/>
      <c r="G20" s="43"/>
      <c r="H20" s="42"/>
      <c r="I20" s="45"/>
      <c r="J20" s="8" t="s">
        <v>22</v>
      </c>
      <c r="K20" s="7">
        <v>3</v>
      </c>
      <c r="L20" s="26">
        <v>5</v>
      </c>
      <c r="M20" s="9" t="s">
        <v>21</v>
      </c>
      <c r="N20" s="43"/>
      <c r="O20" s="43"/>
      <c r="P20" s="45"/>
      <c r="Q20" s="44"/>
      <c r="R20" s="44"/>
      <c r="S20" s="44" t="s">
        <v>23</v>
      </c>
      <c r="T20" s="26">
        <v>1</v>
      </c>
      <c r="U20" s="11">
        <f t="shared" si="0"/>
        <v>5</v>
      </c>
      <c r="V20" s="12">
        <f t="shared" si="1"/>
        <v>1</v>
      </c>
      <c r="W20" s="12">
        <f t="shared" si="2"/>
        <v>1</v>
      </c>
      <c r="X20" s="22">
        <f t="shared" si="3"/>
        <v>1</v>
      </c>
      <c r="Y20" s="13" t="s">
        <v>45</v>
      </c>
      <c r="Z20" s="27" t="s">
        <v>44</v>
      </c>
    </row>
    <row r="21" spans="1:54" s="27" customFormat="1">
      <c r="A21" s="14">
        <v>43941</v>
      </c>
      <c r="B21" s="19"/>
      <c r="C21" s="19"/>
      <c r="D21" s="19">
        <v>4</v>
      </c>
      <c r="E21" s="43"/>
      <c r="F21" s="20">
        <v>2</v>
      </c>
      <c r="G21" s="19">
        <v>5</v>
      </c>
      <c r="H21" s="18" t="s">
        <v>21</v>
      </c>
      <c r="I21" s="20"/>
      <c r="J21" s="20" t="s">
        <v>22</v>
      </c>
      <c r="K21" s="15" t="s">
        <v>23</v>
      </c>
      <c r="L21" s="43"/>
      <c r="M21" s="16"/>
      <c r="N21" s="19">
        <v>3</v>
      </c>
      <c r="O21" s="19"/>
      <c r="P21" s="42"/>
      <c r="Q21" s="15">
        <v>1</v>
      </c>
      <c r="R21" s="44"/>
      <c r="S21" s="44"/>
      <c r="T21" s="43"/>
      <c r="U21" s="21">
        <f t="shared" si="0"/>
        <v>5</v>
      </c>
      <c r="V21" s="22">
        <f t="shared" si="1"/>
        <v>1</v>
      </c>
      <c r="W21" s="22">
        <f t="shared" si="2"/>
        <v>1</v>
      </c>
      <c r="X21" s="22">
        <f t="shared" si="3"/>
        <v>1</v>
      </c>
      <c r="Y21" s="4" t="s">
        <v>9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>
      <c r="A22" s="14">
        <v>43942</v>
      </c>
      <c r="B22" s="19"/>
      <c r="C22" s="17"/>
      <c r="D22" s="19"/>
      <c r="E22" s="19"/>
      <c r="F22" s="18">
        <v>5</v>
      </c>
      <c r="G22" s="19">
        <v>4</v>
      </c>
      <c r="H22" s="16"/>
      <c r="I22" s="20">
        <v>2</v>
      </c>
      <c r="J22" s="20"/>
      <c r="K22" s="20"/>
      <c r="L22" s="48">
        <v>3</v>
      </c>
      <c r="M22" s="15" t="s">
        <v>23</v>
      </c>
      <c r="N22" s="19">
        <v>1</v>
      </c>
      <c r="O22" s="19" t="s">
        <v>22</v>
      </c>
      <c r="P22" s="20"/>
      <c r="Q22" s="20"/>
      <c r="R22" s="42"/>
      <c r="S22" s="20" t="s">
        <v>21</v>
      </c>
      <c r="T22" s="43"/>
      <c r="U22" s="21">
        <f t="shared" si="0"/>
        <v>5</v>
      </c>
      <c r="V22" s="22">
        <f t="shared" si="1"/>
        <v>1</v>
      </c>
      <c r="W22" s="22">
        <f t="shared" si="2"/>
        <v>1</v>
      </c>
      <c r="X22" s="22">
        <f t="shared" si="3"/>
        <v>1</v>
      </c>
      <c r="Y22" s="4" t="s">
        <v>6</v>
      </c>
      <c r="Z22" s="24" t="s">
        <v>48</v>
      </c>
    </row>
    <row r="23" spans="1:54">
      <c r="A23" s="14">
        <v>43943</v>
      </c>
      <c r="B23" s="19"/>
      <c r="C23" s="16"/>
      <c r="D23" s="19" t="s">
        <v>23</v>
      </c>
      <c r="E23" s="19">
        <v>2</v>
      </c>
      <c r="F23" s="16" t="s">
        <v>21</v>
      </c>
      <c r="G23" s="41"/>
      <c r="H23" s="42"/>
      <c r="I23" s="16">
        <v>1</v>
      </c>
      <c r="J23" s="42"/>
      <c r="K23" s="18">
        <v>3</v>
      </c>
      <c r="L23" s="43"/>
      <c r="M23" s="15"/>
      <c r="N23" s="17">
        <v>4</v>
      </c>
      <c r="O23" s="42" t="s">
        <v>22</v>
      </c>
      <c r="P23" s="16"/>
      <c r="Q23" s="18">
        <v>5</v>
      </c>
      <c r="R23" s="41"/>
      <c r="S23" s="18"/>
      <c r="T23" s="43"/>
      <c r="U23" s="21">
        <f t="shared" si="0"/>
        <v>5</v>
      </c>
      <c r="V23" s="22">
        <f t="shared" si="1"/>
        <v>1</v>
      </c>
      <c r="W23" s="22">
        <f t="shared" si="2"/>
        <v>1</v>
      </c>
      <c r="X23" s="22">
        <f t="shared" si="3"/>
        <v>1</v>
      </c>
      <c r="Y23" s="23" t="s">
        <v>4</v>
      </c>
    </row>
    <row r="24" spans="1:54">
      <c r="A24" s="14">
        <v>43944</v>
      </c>
      <c r="B24" s="19"/>
      <c r="C24" s="17"/>
      <c r="D24" s="19"/>
      <c r="E24" s="20"/>
      <c r="F24" s="19"/>
      <c r="G24" s="40"/>
      <c r="H24" s="18">
        <v>2</v>
      </c>
      <c r="I24" s="20">
        <v>4</v>
      </c>
      <c r="J24" s="20" t="s">
        <v>21</v>
      </c>
      <c r="K24" s="16">
        <v>1</v>
      </c>
      <c r="L24" s="48">
        <v>3</v>
      </c>
      <c r="M24" s="15">
        <v>5</v>
      </c>
      <c r="N24" s="16"/>
      <c r="O24" s="18" t="s">
        <v>22</v>
      </c>
      <c r="P24" s="20"/>
      <c r="Q24" s="40"/>
      <c r="R24" s="40" t="s">
        <v>23</v>
      </c>
      <c r="S24" s="40"/>
      <c r="T24" s="43"/>
      <c r="U24" s="21">
        <f t="shared" si="0"/>
        <v>5</v>
      </c>
      <c r="V24" s="22">
        <f t="shared" si="1"/>
        <v>1</v>
      </c>
      <c r="W24" s="22">
        <f t="shared" si="2"/>
        <v>1</v>
      </c>
      <c r="X24" s="22">
        <f t="shared" si="3"/>
        <v>1</v>
      </c>
      <c r="Y24" s="23" t="s">
        <v>5</v>
      </c>
    </row>
    <row r="25" spans="1:54" s="22" customFormat="1" ht="13">
      <c r="A25" s="14">
        <v>43945</v>
      </c>
      <c r="B25" s="19">
        <v>1</v>
      </c>
      <c r="C25" s="16"/>
      <c r="D25" s="19"/>
      <c r="E25" s="16" t="s">
        <v>22</v>
      </c>
      <c r="F25" s="20"/>
      <c r="G25" s="18">
        <v>2</v>
      </c>
      <c r="H25" s="16">
        <v>3</v>
      </c>
      <c r="I25" s="20"/>
      <c r="J25" s="19"/>
      <c r="K25" s="16">
        <v>5</v>
      </c>
      <c r="L25" s="43"/>
      <c r="M25" s="18">
        <v>4</v>
      </c>
      <c r="N25" s="15" t="s">
        <v>21</v>
      </c>
      <c r="O25" s="16" t="s">
        <v>23</v>
      </c>
      <c r="P25" s="20"/>
      <c r="Q25" s="40"/>
      <c r="R25" s="16"/>
      <c r="S25" s="40"/>
      <c r="T25" s="19"/>
      <c r="U25" s="21">
        <f t="shared" si="0"/>
        <v>5</v>
      </c>
      <c r="V25" s="22">
        <f t="shared" si="1"/>
        <v>1</v>
      </c>
      <c r="W25" s="22">
        <f t="shared" si="2"/>
        <v>1</v>
      </c>
      <c r="X25" s="22">
        <f t="shared" si="3"/>
        <v>1</v>
      </c>
      <c r="Y25" s="23" t="s">
        <v>1</v>
      </c>
      <c r="Z25" s="22" t="s">
        <v>42</v>
      </c>
    </row>
    <row r="26" spans="1:54" s="12" customFormat="1" ht="13">
      <c r="A26" s="6">
        <v>43946</v>
      </c>
      <c r="B26" s="26"/>
      <c r="C26" s="8"/>
      <c r="D26" s="26"/>
      <c r="E26" s="10" t="s">
        <v>22</v>
      </c>
      <c r="F26" s="42"/>
      <c r="G26" s="8">
        <v>2</v>
      </c>
      <c r="H26" s="26">
        <v>1</v>
      </c>
      <c r="I26" s="26">
        <v>5</v>
      </c>
      <c r="J26" s="41"/>
      <c r="K26" s="10"/>
      <c r="L26" s="43"/>
      <c r="M26" s="26">
        <v>4</v>
      </c>
      <c r="N26" s="7"/>
      <c r="O26" s="8"/>
      <c r="P26" s="26" t="s">
        <v>23</v>
      </c>
      <c r="Q26" s="10">
        <v>3</v>
      </c>
      <c r="R26" s="10"/>
      <c r="S26" s="10"/>
      <c r="T26" s="26" t="s">
        <v>21</v>
      </c>
      <c r="U26" s="11">
        <f t="shared" si="0"/>
        <v>5</v>
      </c>
      <c r="V26" s="12">
        <f t="shared" si="1"/>
        <v>1</v>
      </c>
      <c r="W26" s="12">
        <f t="shared" si="2"/>
        <v>1</v>
      </c>
      <c r="X26" s="22">
        <f t="shared" si="3"/>
        <v>1</v>
      </c>
      <c r="Y26" s="13" t="s">
        <v>12</v>
      </c>
    </row>
    <row r="27" spans="1:54" s="27" customFormat="1">
      <c r="A27" s="6">
        <v>43947</v>
      </c>
      <c r="B27" s="26"/>
      <c r="C27" s="8"/>
      <c r="D27" s="26"/>
      <c r="E27" s="10" t="s">
        <v>22</v>
      </c>
      <c r="F27" s="41" t="s">
        <v>23</v>
      </c>
      <c r="G27" s="10" t="s">
        <v>21</v>
      </c>
      <c r="H27" s="26">
        <v>2</v>
      </c>
      <c r="I27" s="26">
        <v>3</v>
      </c>
      <c r="J27" s="40"/>
      <c r="K27" s="10"/>
      <c r="L27" s="43"/>
      <c r="M27" s="26">
        <v>1</v>
      </c>
      <c r="N27" s="7">
        <v>5</v>
      </c>
      <c r="O27" s="25"/>
      <c r="P27" s="26"/>
      <c r="Q27" s="10">
        <v>4</v>
      </c>
      <c r="R27" s="10"/>
      <c r="S27" s="10"/>
      <c r="T27" s="26"/>
      <c r="U27" s="11">
        <f t="shared" si="0"/>
        <v>5</v>
      </c>
      <c r="V27" s="12">
        <f t="shared" si="1"/>
        <v>1</v>
      </c>
      <c r="W27" s="12">
        <f t="shared" si="2"/>
        <v>1</v>
      </c>
      <c r="X27" s="22">
        <f t="shared" si="3"/>
        <v>1</v>
      </c>
      <c r="Y27" s="13" t="s">
        <v>7</v>
      </c>
    </row>
    <row r="28" spans="1:54">
      <c r="A28" s="14">
        <v>43948</v>
      </c>
      <c r="B28" s="19" t="s">
        <v>22</v>
      </c>
      <c r="C28" s="19"/>
      <c r="D28" s="19">
        <v>1</v>
      </c>
      <c r="E28" s="17" t="s">
        <v>23</v>
      </c>
      <c r="F28" s="40"/>
      <c r="G28" s="18"/>
      <c r="H28" s="19"/>
      <c r="I28" s="19">
        <v>3</v>
      </c>
      <c r="J28" s="16">
        <v>5</v>
      </c>
      <c r="K28" s="20">
        <v>4</v>
      </c>
      <c r="L28" s="42"/>
      <c r="M28" s="18"/>
      <c r="N28" s="16"/>
      <c r="O28" s="15" t="s">
        <v>21</v>
      </c>
      <c r="P28" s="19"/>
      <c r="Q28" s="42"/>
      <c r="R28" s="20">
        <v>2</v>
      </c>
      <c r="S28" s="20"/>
      <c r="T28" s="20"/>
      <c r="U28" s="21">
        <f t="shared" si="0"/>
        <v>5</v>
      </c>
      <c r="V28" s="22">
        <f t="shared" si="1"/>
        <v>1</v>
      </c>
      <c r="W28" s="22">
        <f t="shared" si="2"/>
        <v>1</v>
      </c>
      <c r="X28" s="22">
        <f t="shared" si="3"/>
        <v>1</v>
      </c>
      <c r="Y28" s="4" t="s">
        <v>42</v>
      </c>
      <c r="Z28" s="24" t="s">
        <v>42</v>
      </c>
    </row>
    <row r="29" spans="1:54">
      <c r="A29" s="49">
        <v>43949</v>
      </c>
      <c r="B29" s="17" t="s">
        <v>22</v>
      </c>
      <c r="C29" s="16"/>
      <c r="D29" s="20"/>
      <c r="E29" s="16"/>
      <c r="F29" s="42"/>
      <c r="G29" s="18"/>
      <c r="H29" s="19">
        <v>2</v>
      </c>
      <c r="I29" s="42"/>
      <c r="J29" s="16">
        <v>2</v>
      </c>
      <c r="K29" s="16"/>
      <c r="L29" s="20">
        <v>4</v>
      </c>
      <c r="M29" s="16">
        <v>3</v>
      </c>
      <c r="N29" s="40"/>
      <c r="O29" s="15"/>
      <c r="P29" s="20"/>
      <c r="Q29" s="16" t="s">
        <v>21</v>
      </c>
      <c r="R29" s="40"/>
      <c r="S29" s="16" t="s">
        <v>23</v>
      </c>
      <c r="T29" s="20">
        <v>5</v>
      </c>
      <c r="U29" s="21">
        <f t="shared" si="0"/>
        <v>5</v>
      </c>
      <c r="V29" s="22">
        <f t="shared" si="1"/>
        <v>1</v>
      </c>
      <c r="W29" s="22">
        <f t="shared" si="2"/>
        <v>1</v>
      </c>
      <c r="X29" s="22">
        <f t="shared" si="3"/>
        <v>1</v>
      </c>
      <c r="Y29" s="23" t="s">
        <v>7</v>
      </c>
      <c r="Z29" s="24" t="s">
        <v>42</v>
      </c>
    </row>
    <row r="30" spans="1:54">
      <c r="A30" s="14">
        <v>43950</v>
      </c>
      <c r="B30" s="20" t="s">
        <v>22</v>
      </c>
      <c r="C30" s="16"/>
      <c r="D30" s="20">
        <v>3</v>
      </c>
      <c r="E30" s="18">
        <v>5</v>
      </c>
      <c r="F30" s="42" t="s">
        <v>23</v>
      </c>
      <c r="G30" s="16">
        <v>1</v>
      </c>
      <c r="H30" s="43"/>
      <c r="I30" s="40"/>
      <c r="J30" s="40"/>
      <c r="K30" s="16"/>
      <c r="L30" s="40"/>
      <c r="M30" s="17">
        <v>2</v>
      </c>
      <c r="N30" s="41"/>
      <c r="O30" s="44" t="s">
        <v>21</v>
      </c>
      <c r="P30" s="16"/>
      <c r="Q30" s="16"/>
      <c r="R30" s="40"/>
      <c r="S30" s="16"/>
      <c r="T30" s="16">
        <v>4</v>
      </c>
      <c r="U30" s="21">
        <f t="shared" si="0"/>
        <v>5</v>
      </c>
      <c r="V30" s="22">
        <f t="shared" si="1"/>
        <v>1</v>
      </c>
      <c r="W30" s="22">
        <f t="shared" si="2"/>
        <v>1</v>
      </c>
      <c r="X30" s="22">
        <f t="shared" si="3"/>
        <v>1</v>
      </c>
      <c r="Y30" s="23" t="s">
        <v>1</v>
      </c>
    </row>
    <row r="31" spans="1:54">
      <c r="A31" s="14">
        <v>43951</v>
      </c>
      <c r="B31" s="15"/>
      <c r="C31" s="16"/>
      <c r="D31" s="16">
        <v>5</v>
      </c>
      <c r="E31" s="16"/>
      <c r="F31" s="41"/>
      <c r="G31" s="16">
        <v>3</v>
      </c>
      <c r="H31" s="19" t="s">
        <v>22</v>
      </c>
      <c r="I31" s="42"/>
      <c r="J31" s="20"/>
      <c r="K31" s="16">
        <v>1</v>
      </c>
      <c r="L31" s="18">
        <v>4</v>
      </c>
      <c r="M31" s="20" t="s">
        <v>21</v>
      </c>
      <c r="N31" s="43"/>
      <c r="O31" s="16"/>
      <c r="P31" s="42"/>
      <c r="Q31" s="16">
        <v>2</v>
      </c>
      <c r="R31" s="40"/>
      <c r="S31" s="16"/>
      <c r="T31" s="18" t="s">
        <v>23</v>
      </c>
      <c r="U31" s="21">
        <f t="shared" si="0"/>
        <v>5</v>
      </c>
      <c r="V31" s="22">
        <f t="shared" si="1"/>
        <v>1</v>
      </c>
      <c r="W31" s="22">
        <f t="shared" si="2"/>
        <v>1</v>
      </c>
      <c r="X31" s="22">
        <f t="shared" si="3"/>
        <v>1</v>
      </c>
      <c r="Y31" s="23" t="s">
        <v>6</v>
      </c>
    </row>
    <row r="32" spans="1:54">
      <c r="A32" s="14" t="s">
        <v>31</v>
      </c>
      <c r="B32" s="29">
        <f t="shared" ref="B32:T32" si="4">+COUNTIF(B2:B31,"P")+COUNTIF(B2:B31,"P+G")+COUNTIF(B2:B31,"P+U")+COUNTIF(B2:B31,"P+G2")</f>
        <v>3</v>
      </c>
      <c r="C32" s="29">
        <f t="shared" si="4"/>
        <v>0</v>
      </c>
      <c r="D32" s="29">
        <f t="shared" si="4"/>
        <v>4</v>
      </c>
      <c r="E32" s="29">
        <f t="shared" si="4"/>
        <v>3</v>
      </c>
      <c r="F32" s="29">
        <f t="shared" si="4"/>
        <v>0</v>
      </c>
      <c r="G32" s="29">
        <f t="shared" si="4"/>
        <v>3</v>
      </c>
      <c r="H32" s="29">
        <f t="shared" si="4"/>
        <v>1</v>
      </c>
      <c r="I32" s="29">
        <f t="shared" si="4"/>
        <v>4</v>
      </c>
      <c r="J32" s="29">
        <f t="shared" si="4"/>
        <v>3</v>
      </c>
      <c r="K32" s="29">
        <f t="shared" si="4"/>
        <v>3</v>
      </c>
      <c r="L32" s="29">
        <f t="shared" si="4"/>
        <v>3</v>
      </c>
      <c r="M32" s="29">
        <f t="shared" si="4"/>
        <v>0</v>
      </c>
      <c r="N32" s="29">
        <f t="shared" si="4"/>
        <v>0</v>
      </c>
      <c r="O32" s="29">
        <f t="shared" si="4"/>
        <v>3</v>
      </c>
      <c r="P32" s="29">
        <f t="shared" si="4"/>
        <v>0</v>
      </c>
      <c r="Q32" s="29">
        <f t="shared" si="4"/>
        <v>0</v>
      </c>
      <c r="R32" s="29">
        <f t="shared" si="4"/>
        <v>0</v>
      </c>
      <c r="S32" s="29">
        <f t="shared" si="4"/>
        <v>0</v>
      </c>
      <c r="T32" s="29">
        <f t="shared" si="4"/>
        <v>0</v>
      </c>
      <c r="U32" s="21"/>
      <c r="V32" s="22"/>
      <c r="W32" s="22"/>
      <c r="X32" s="22"/>
    </row>
    <row r="33" spans="1:25">
      <c r="A33" s="30">
        <v>1</v>
      </c>
      <c r="B33" s="31">
        <f t="shared" ref="B33:T33" si="5">+COUNTIF(B2:B31,"1")+COUNTIF(B2:B31,"1+G")+COUNTIF(B2:B31,"1+U")</f>
        <v>3</v>
      </c>
      <c r="C33" s="31">
        <f t="shared" si="5"/>
        <v>1</v>
      </c>
      <c r="D33" s="31">
        <f t="shared" si="5"/>
        <v>2</v>
      </c>
      <c r="E33" s="31">
        <f t="shared" si="5"/>
        <v>2</v>
      </c>
      <c r="F33" s="31">
        <f t="shared" si="5"/>
        <v>1</v>
      </c>
      <c r="G33" s="31">
        <f t="shared" si="5"/>
        <v>1</v>
      </c>
      <c r="H33" s="31">
        <f t="shared" si="5"/>
        <v>2</v>
      </c>
      <c r="I33" s="31">
        <f t="shared" si="5"/>
        <v>2</v>
      </c>
      <c r="J33" s="31">
        <f t="shared" si="5"/>
        <v>1</v>
      </c>
      <c r="K33" s="31">
        <f t="shared" si="5"/>
        <v>3</v>
      </c>
      <c r="L33" s="31">
        <f t="shared" si="5"/>
        <v>0</v>
      </c>
      <c r="M33" s="31">
        <f t="shared" si="5"/>
        <v>1</v>
      </c>
      <c r="N33" s="31">
        <f t="shared" si="5"/>
        <v>2</v>
      </c>
      <c r="O33" s="31">
        <f t="shared" si="5"/>
        <v>1</v>
      </c>
      <c r="P33" s="31">
        <f t="shared" si="5"/>
        <v>1</v>
      </c>
      <c r="Q33" s="31">
        <f t="shared" si="5"/>
        <v>1</v>
      </c>
      <c r="R33" s="31">
        <f t="shared" si="5"/>
        <v>1</v>
      </c>
      <c r="S33" s="31">
        <f t="shared" si="5"/>
        <v>2</v>
      </c>
      <c r="T33" s="31">
        <f t="shared" si="5"/>
        <v>2</v>
      </c>
      <c r="U33" s="21"/>
      <c r="V33" s="22"/>
      <c r="W33" s="22"/>
      <c r="X33" s="22"/>
      <c r="Y33" s="24"/>
    </row>
    <row r="34" spans="1:25">
      <c r="A34" s="30">
        <v>2</v>
      </c>
      <c r="B34" s="31">
        <f t="shared" ref="B34:T34" si="6">+COUNTIF(B2:B31,"2")+COUNTIF(B2:B31,"2+U")+COUNTIF(B2:B31,"2+G")+COUNTIF(B2:B31,"2+G2")</f>
        <v>1</v>
      </c>
      <c r="C34" s="31">
        <f t="shared" si="6"/>
        <v>1</v>
      </c>
      <c r="D34" s="31">
        <f t="shared" si="6"/>
        <v>1</v>
      </c>
      <c r="E34" s="31">
        <f t="shared" si="6"/>
        <v>1</v>
      </c>
      <c r="F34" s="31">
        <f t="shared" si="6"/>
        <v>3</v>
      </c>
      <c r="G34" s="31">
        <f t="shared" si="6"/>
        <v>2</v>
      </c>
      <c r="H34" s="31">
        <f t="shared" si="6"/>
        <v>4</v>
      </c>
      <c r="I34" s="31">
        <f t="shared" si="6"/>
        <v>2</v>
      </c>
      <c r="J34" s="31">
        <f t="shared" si="6"/>
        <v>1</v>
      </c>
      <c r="K34" s="31">
        <f t="shared" si="6"/>
        <v>1</v>
      </c>
      <c r="L34" s="31">
        <f t="shared" si="6"/>
        <v>0</v>
      </c>
      <c r="M34" s="31">
        <f t="shared" si="6"/>
        <v>3</v>
      </c>
      <c r="N34" s="31">
        <f t="shared" si="6"/>
        <v>2</v>
      </c>
      <c r="O34" s="31">
        <f t="shared" si="6"/>
        <v>2</v>
      </c>
      <c r="P34" s="31">
        <f t="shared" si="6"/>
        <v>1</v>
      </c>
      <c r="Q34" s="31">
        <f t="shared" si="6"/>
        <v>1</v>
      </c>
      <c r="R34" s="31">
        <f t="shared" si="6"/>
        <v>1</v>
      </c>
      <c r="S34" s="31">
        <f t="shared" si="6"/>
        <v>2</v>
      </c>
      <c r="T34" s="31">
        <f t="shared" si="6"/>
        <v>2</v>
      </c>
      <c r="U34" s="21"/>
      <c r="V34" s="22"/>
      <c r="W34" s="22"/>
      <c r="X34" s="22"/>
      <c r="Y34" s="24"/>
    </row>
    <row r="35" spans="1:25">
      <c r="A35" s="30">
        <v>3</v>
      </c>
      <c r="B35" s="31">
        <f t="shared" ref="B35:K35" si="7">+COUNTIF(B2:B31,"3")+COUNTIF(B2:B31,"3+U")+COUNTIF(B2:B31,"3+G")+COUNTIF(B2:B31,"3+G2")</f>
        <v>1</v>
      </c>
      <c r="C35" s="31">
        <f t="shared" si="7"/>
        <v>1</v>
      </c>
      <c r="D35" s="31">
        <f t="shared" si="7"/>
        <v>2</v>
      </c>
      <c r="E35" s="31">
        <f t="shared" si="7"/>
        <v>1</v>
      </c>
      <c r="F35" s="31">
        <f t="shared" si="7"/>
        <v>3</v>
      </c>
      <c r="G35" s="31">
        <f t="shared" si="7"/>
        <v>2</v>
      </c>
      <c r="H35" s="31">
        <f t="shared" si="7"/>
        <v>1</v>
      </c>
      <c r="I35" s="31">
        <f t="shared" si="7"/>
        <v>2</v>
      </c>
      <c r="J35" s="31">
        <f t="shared" si="7"/>
        <v>1</v>
      </c>
      <c r="K35" s="31">
        <f t="shared" si="7"/>
        <v>2</v>
      </c>
      <c r="L35" s="31">
        <f>+COUNTIF(L2:L31,"3")+COUNTIF(L2:L31,"3+U")+COUNTIF(L2:L31,"3+G")+COUNTIF(L2:L31,"3+G2")</f>
        <v>3</v>
      </c>
      <c r="M35" s="31">
        <f t="shared" ref="M35:T35" si="8">+COUNTIF(M2:M31,"3")+COUNTIF(M2:M31,"3+U")+COUNTIF(M2:M31,"3+G")+COUNTIF(M2:M31,"3+G2")</f>
        <v>2</v>
      </c>
      <c r="N35" s="31">
        <f t="shared" si="8"/>
        <v>2</v>
      </c>
      <c r="O35" s="31">
        <f t="shared" si="8"/>
        <v>1</v>
      </c>
      <c r="P35" s="31">
        <f t="shared" si="8"/>
        <v>1</v>
      </c>
      <c r="Q35" s="31">
        <f t="shared" si="8"/>
        <v>1</v>
      </c>
      <c r="R35" s="31">
        <f t="shared" si="8"/>
        <v>1</v>
      </c>
      <c r="S35" s="31">
        <f t="shared" si="8"/>
        <v>1</v>
      </c>
      <c r="T35" s="31">
        <f t="shared" si="8"/>
        <v>2</v>
      </c>
      <c r="U35" s="21"/>
      <c r="V35" s="22"/>
      <c r="W35" s="22"/>
      <c r="X35" s="22"/>
      <c r="Y35" s="24"/>
    </row>
    <row r="36" spans="1:25">
      <c r="A36" s="30">
        <v>4</v>
      </c>
      <c r="B36" s="31">
        <f>+COUNTIF(B2:B31,"4")+COUNTIF(B2:B31,"4+U")+COUNTIF(B2:B31,"4+G")+COUNTIF(B2:B31,"4+G2")</f>
        <v>3</v>
      </c>
      <c r="C36" s="31">
        <f t="shared" ref="C36:T36" si="9">+COUNTIF(C2:C31,"4")+COUNTIF(C2:C31,"4+U")+COUNTIF(C2:C31,"4+G")+COUNTIF(C2:C31,"4+G2")</f>
        <v>0</v>
      </c>
      <c r="D36" s="31">
        <f t="shared" si="9"/>
        <v>1</v>
      </c>
      <c r="E36" s="31">
        <f t="shared" si="9"/>
        <v>3</v>
      </c>
      <c r="F36" s="31">
        <f t="shared" si="9"/>
        <v>2</v>
      </c>
      <c r="G36" s="31">
        <f t="shared" si="9"/>
        <v>1</v>
      </c>
      <c r="H36" s="31">
        <f t="shared" si="9"/>
        <v>1</v>
      </c>
      <c r="I36" s="31">
        <f t="shared" si="9"/>
        <v>1</v>
      </c>
      <c r="J36" s="31">
        <f t="shared" si="9"/>
        <v>1</v>
      </c>
      <c r="K36" s="31">
        <f t="shared" si="9"/>
        <v>2</v>
      </c>
      <c r="L36" s="31">
        <f t="shared" si="9"/>
        <v>2</v>
      </c>
      <c r="M36" s="31">
        <f t="shared" si="9"/>
        <v>4</v>
      </c>
      <c r="N36" s="31">
        <f t="shared" si="9"/>
        <v>1</v>
      </c>
      <c r="O36" s="31">
        <f t="shared" si="9"/>
        <v>1</v>
      </c>
      <c r="P36" s="31">
        <f t="shared" si="9"/>
        <v>1</v>
      </c>
      <c r="Q36" s="31">
        <f t="shared" si="9"/>
        <v>1</v>
      </c>
      <c r="R36" s="31">
        <f t="shared" si="9"/>
        <v>1</v>
      </c>
      <c r="S36" s="31">
        <f t="shared" si="9"/>
        <v>2</v>
      </c>
      <c r="T36" s="31">
        <f t="shared" si="9"/>
        <v>2</v>
      </c>
      <c r="U36" s="21"/>
      <c r="V36" s="22"/>
      <c r="W36" s="22"/>
      <c r="X36" s="22"/>
      <c r="Y36" s="24"/>
    </row>
    <row r="37" spans="1:25">
      <c r="A37" s="30">
        <v>5</v>
      </c>
      <c r="B37" s="31">
        <f t="shared" ref="B37:T37" si="10">+COUNTIF(B2:B31,"5")</f>
        <v>3</v>
      </c>
      <c r="C37" s="31">
        <f t="shared" si="10"/>
        <v>0</v>
      </c>
      <c r="D37" s="31">
        <f t="shared" si="10"/>
        <v>1</v>
      </c>
      <c r="E37" s="31">
        <f t="shared" si="10"/>
        <v>2</v>
      </c>
      <c r="F37" s="31">
        <f t="shared" si="10"/>
        <v>2</v>
      </c>
      <c r="G37" s="31">
        <f t="shared" si="10"/>
        <v>2</v>
      </c>
      <c r="H37" s="31">
        <f t="shared" si="10"/>
        <v>1</v>
      </c>
      <c r="I37" s="31">
        <f t="shared" si="10"/>
        <v>2</v>
      </c>
      <c r="J37" s="31">
        <f t="shared" si="10"/>
        <v>2</v>
      </c>
      <c r="K37" s="31">
        <f t="shared" si="10"/>
        <v>2</v>
      </c>
      <c r="L37" s="31">
        <f t="shared" si="10"/>
        <v>2</v>
      </c>
      <c r="M37" s="31">
        <f t="shared" si="10"/>
        <v>2</v>
      </c>
      <c r="N37" s="31">
        <f t="shared" si="10"/>
        <v>2</v>
      </c>
      <c r="O37" s="31">
        <f t="shared" si="10"/>
        <v>1</v>
      </c>
      <c r="P37" s="31">
        <f t="shared" si="10"/>
        <v>1</v>
      </c>
      <c r="Q37" s="31">
        <f t="shared" si="10"/>
        <v>1</v>
      </c>
      <c r="R37" s="31">
        <f t="shared" si="10"/>
        <v>1</v>
      </c>
      <c r="S37" s="31">
        <f t="shared" si="10"/>
        <v>2</v>
      </c>
      <c r="T37" s="31">
        <f t="shared" si="10"/>
        <v>1</v>
      </c>
      <c r="U37" s="21"/>
      <c r="V37" s="22"/>
      <c r="W37" s="22"/>
      <c r="X37" s="22"/>
      <c r="Y37" s="24"/>
    </row>
    <row r="38" spans="1:25">
      <c r="A38" s="30" t="s">
        <v>21</v>
      </c>
      <c r="B38" s="31">
        <f>+COUNTIF(B2:B31,"G")+COUNTIF(B2:B31,"1+G")+COUNTIF(B2:B31,"2+G")+COUNTIF(B2:B31,"3+G")+COUNTIF(B2:B31,"4+G")</f>
        <v>0</v>
      </c>
      <c r="C38" s="31">
        <f t="shared" ref="C38:T38" si="11">+COUNTIF(C2:C31,"G")+COUNTIF(C2:C31,"1+G")+COUNTIF(C2:C31,"2+G")+COUNTIF(C2:C31,"3+G")+COUNTIF(C2:C31,"4+G")</f>
        <v>0</v>
      </c>
      <c r="D38" s="31">
        <f t="shared" si="11"/>
        <v>0</v>
      </c>
      <c r="E38" s="31">
        <f t="shared" si="11"/>
        <v>0</v>
      </c>
      <c r="F38" s="31">
        <f t="shared" si="11"/>
        <v>4</v>
      </c>
      <c r="G38" s="31">
        <f t="shared" si="11"/>
        <v>3</v>
      </c>
      <c r="H38" s="31">
        <f t="shared" si="11"/>
        <v>3</v>
      </c>
      <c r="I38" s="31">
        <f t="shared" si="11"/>
        <v>0</v>
      </c>
      <c r="J38" s="31">
        <f t="shared" si="11"/>
        <v>3</v>
      </c>
      <c r="K38" s="31">
        <f t="shared" si="11"/>
        <v>0</v>
      </c>
      <c r="L38" s="31">
        <f t="shared" si="11"/>
        <v>2</v>
      </c>
      <c r="M38" s="31">
        <f t="shared" si="11"/>
        <v>4</v>
      </c>
      <c r="N38" s="31">
        <f t="shared" si="11"/>
        <v>3</v>
      </c>
      <c r="O38" s="31">
        <f t="shared" si="11"/>
        <v>3</v>
      </c>
      <c r="P38" s="31">
        <f t="shared" si="11"/>
        <v>1</v>
      </c>
      <c r="Q38" s="31">
        <f t="shared" si="11"/>
        <v>1</v>
      </c>
      <c r="R38" s="31">
        <f t="shared" si="11"/>
        <v>1</v>
      </c>
      <c r="S38" s="31">
        <f t="shared" si="11"/>
        <v>1</v>
      </c>
      <c r="T38" s="31">
        <f t="shared" si="11"/>
        <v>1</v>
      </c>
      <c r="U38" s="21"/>
      <c r="V38" s="22"/>
      <c r="W38" s="22"/>
      <c r="X38" s="22"/>
      <c r="Y38" s="24"/>
    </row>
    <row r="39" spans="1:25">
      <c r="A39" s="30" t="s">
        <v>23</v>
      </c>
      <c r="B39" s="31">
        <f t="shared" ref="B39:T39" si="12">+COUNTIF(B2:B31,"G2")+COUNTIF(B2:B31,"2+G2")+COUNTIF(B2:B31,"P+G2")+COUNTIF(B2:B31,"U+G2")</f>
        <v>2</v>
      </c>
      <c r="C39" s="31">
        <f t="shared" si="12"/>
        <v>0</v>
      </c>
      <c r="D39" s="31">
        <f t="shared" si="12"/>
        <v>2</v>
      </c>
      <c r="E39" s="31">
        <f t="shared" si="12"/>
        <v>2</v>
      </c>
      <c r="F39" s="31">
        <f t="shared" si="12"/>
        <v>2</v>
      </c>
      <c r="G39" s="31">
        <f t="shared" si="12"/>
        <v>1</v>
      </c>
      <c r="H39" s="31">
        <f t="shared" si="12"/>
        <v>1</v>
      </c>
      <c r="I39" s="31">
        <f t="shared" si="12"/>
        <v>2</v>
      </c>
      <c r="J39" s="31">
        <f t="shared" si="12"/>
        <v>1</v>
      </c>
      <c r="K39" s="31">
        <f t="shared" si="12"/>
        <v>2</v>
      </c>
      <c r="L39" s="31">
        <f t="shared" si="12"/>
        <v>2</v>
      </c>
      <c r="M39" s="31">
        <f t="shared" si="12"/>
        <v>1</v>
      </c>
      <c r="N39" s="31">
        <f t="shared" si="12"/>
        <v>1</v>
      </c>
      <c r="O39" s="31">
        <f t="shared" si="12"/>
        <v>1</v>
      </c>
      <c r="P39" s="31">
        <f t="shared" si="12"/>
        <v>2</v>
      </c>
      <c r="Q39" s="31">
        <f t="shared" si="12"/>
        <v>2</v>
      </c>
      <c r="R39" s="31">
        <f t="shared" si="12"/>
        <v>2</v>
      </c>
      <c r="S39" s="31">
        <f t="shared" si="12"/>
        <v>2</v>
      </c>
      <c r="T39" s="31">
        <f t="shared" si="12"/>
        <v>2</v>
      </c>
      <c r="U39" s="21"/>
      <c r="V39" s="22"/>
      <c r="W39" s="22"/>
      <c r="X39" s="22"/>
      <c r="Y39" s="24"/>
    </row>
    <row r="40" spans="1:25">
      <c r="A40" s="30" t="s">
        <v>30</v>
      </c>
      <c r="B40" s="31">
        <f t="shared" ref="B40:T40" si="13">+COUNTIF(B2:B31,"U")+COUNTIF(B2:B31,"1+U")+COUNTIF(B2:B31,"2+U")+COUNTIF(B2:B31,"P+U")+COUNTIF(B2:B31,"3+U")+COUNTIF(B2:B31,"4+U")+COUNTIF(B2:B31,"U+G2")</f>
        <v>0</v>
      </c>
      <c r="C40" s="31">
        <f t="shared" si="13"/>
        <v>0</v>
      </c>
      <c r="D40" s="31">
        <f t="shared" si="13"/>
        <v>0</v>
      </c>
      <c r="E40" s="31">
        <f t="shared" si="13"/>
        <v>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si="13"/>
        <v>0</v>
      </c>
      <c r="P40" s="31">
        <f t="shared" si="13"/>
        <v>0</v>
      </c>
      <c r="Q40" s="31">
        <f t="shared" si="13"/>
        <v>0</v>
      </c>
      <c r="R40" s="31">
        <f t="shared" si="13"/>
        <v>0</v>
      </c>
      <c r="S40" s="31">
        <f t="shared" si="13"/>
        <v>0</v>
      </c>
      <c r="T40" s="31">
        <f t="shared" si="13"/>
        <v>0</v>
      </c>
      <c r="U40" s="21"/>
      <c r="V40" s="22"/>
      <c r="W40" s="22"/>
      <c r="X40" s="22"/>
      <c r="Y40" s="24"/>
    </row>
    <row r="41" spans="1:25">
      <c r="A41" s="30" t="s">
        <v>32</v>
      </c>
      <c r="B41" s="32">
        <f t="shared" ref="B41:T41" si="14">+COUNTIF(B2:B31,"1")+COUNTIF(B2:B31,"2")+COUNTIF(B2:B31,"3")+COUNTIF(B2:B31,"4")+COUNTIF(B2:B31,"5")+COUNTIF(B2:B31,"1+G")+COUNTIF(B2:B31,"2+G")+COUNTIF(B2:B31,"1+U")+COUNTIF(B2:B31,"2+U")+COUNTIF(B2:B31,"P")+COUNTIF(B2:B31,"P+U")+COUNTIF(B2:B31,"P+G")+COUNTIF(B2:B31,"3+U")+COUNTIF(B2:B31,"4+U")+COUNTIF(B2:B31,"P+G2")+COUNTIF(B2:B31,"2+G2")</f>
        <v>14</v>
      </c>
      <c r="C41" s="32">
        <f t="shared" si="14"/>
        <v>3</v>
      </c>
      <c r="D41" s="32">
        <f t="shared" si="14"/>
        <v>11</v>
      </c>
      <c r="E41" s="32">
        <f t="shared" si="14"/>
        <v>12</v>
      </c>
      <c r="F41" s="32">
        <f t="shared" si="14"/>
        <v>11</v>
      </c>
      <c r="G41" s="32">
        <f t="shared" si="14"/>
        <v>11</v>
      </c>
      <c r="H41" s="32">
        <f t="shared" si="14"/>
        <v>10</v>
      </c>
      <c r="I41" s="32">
        <f t="shared" si="14"/>
        <v>13</v>
      </c>
      <c r="J41" s="32">
        <f t="shared" si="14"/>
        <v>9</v>
      </c>
      <c r="K41" s="32">
        <f t="shared" si="14"/>
        <v>13</v>
      </c>
      <c r="L41" s="32">
        <f t="shared" si="14"/>
        <v>10</v>
      </c>
      <c r="M41" s="32">
        <f t="shared" si="14"/>
        <v>12</v>
      </c>
      <c r="N41" s="32">
        <f t="shared" si="14"/>
        <v>9</v>
      </c>
      <c r="O41" s="32">
        <f t="shared" si="14"/>
        <v>9</v>
      </c>
      <c r="P41" s="32">
        <f t="shared" si="14"/>
        <v>5</v>
      </c>
      <c r="Q41" s="32">
        <f t="shared" si="14"/>
        <v>5</v>
      </c>
      <c r="R41" s="32">
        <f t="shared" si="14"/>
        <v>5</v>
      </c>
      <c r="S41" s="32">
        <f t="shared" si="14"/>
        <v>9</v>
      </c>
      <c r="T41" s="32">
        <f t="shared" si="14"/>
        <v>9</v>
      </c>
      <c r="U41" s="21"/>
      <c r="V41" s="22"/>
      <c r="W41" s="22"/>
      <c r="X41" s="22"/>
      <c r="Y41" s="24"/>
    </row>
    <row r="42" spans="1:25">
      <c r="A42" s="30" t="s">
        <v>33</v>
      </c>
      <c r="B42" s="33">
        <f>SUM(B41+1.5*B38+0.75*B39)</f>
        <v>15.5</v>
      </c>
      <c r="C42" s="33">
        <f t="shared" ref="C42:T42" si="15">SUM(C41+1.5*C38+0.5*C39)</f>
        <v>3</v>
      </c>
      <c r="D42" s="33">
        <f t="shared" si="15"/>
        <v>12</v>
      </c>
      <c r="E42" s="33">
        <f t="shared" si="15"/>
        <v>13</v>
      </c>
      <c r="F42" s="33">
        <f t="shared" si="15"/>
        <v>18</v>
      </c>
      <c r="G42" s="33">
        <f t="shared" si="15"/>
        <v>16</v>
      </c>
      <c r="H42" s="33">
        <f t="shared" si="15"/>
        <v>15</v>
      </c>
      <c r="I42" s="33">
        <f t="shared" si="15"/>
        <v>14</v>
      </c>
      <c r="J42" s="33">
        <f t="shared" si="15"/>
        <v>14</v>
      </c>
      <c r="K42" s="33">
        <f t="shared" si="15"/>
        <v>14</v>
      </c>
      <c r="L42" s="33">
        <f t="shared" si="15"/>
        <v>14</v>
      </c>
      <c r="M42" s="33">
        <f t="shared" si="15"/>
        <v>18.5</v>
      </c>
      <c r="N42" s="33">
        <f t="shared" si="15"/>
        <v>14</v>
      </c>
      <c r="O42" s="33">
        <f t="shared" si="15"/>
        <v>14</v>
      </c>
      <c r="P42" s="33">
        <f t="shared" si="15"/>
        <v>7.5</v>
      </c>
      <c r="Q42" s="33">
        <f t="shared" si="15"/>
        <v>7.5</v>
      </c>
      <c r="R42" s="33">
        <f t="shared" si="15"/>
        <v>7.5</v>
      </c>
      <c r="S42" s="33">
        <f t="shared" si="15"/>
        <v>11.5</v>
      </c>
      <c r="T42" s="33">
        <f t="shared" si="15"/>
        <v>11.5</v>
      </c>
      <c r="U42" s="21"/>
      <c r="V42" s="22"/>
      <c r="W42" s="22"/>
      <c r="X42" s="22"/>
      <c r="Y42" s="24"/>
    </row>
    <row r="43" spans="1:25">
      <c r="A43" s="30"/>
      <c r="B43" s="34"/>
      <c r="C43" s="34"/>
      <c r="D43" s="29"/>
      <c r="E43" s="29"/>
      <c r="F43" s="29"/>
      <c r="G43" s="29"/>
      <c r="H43" s="29"/>
      <c r="I43" s="29"/>
      <c r="J43" s="29"/>
      <c r="K43" s="34"/>
      <c r="L43" s="34"/>
      <c r="M43" s="29"/>
      <c r="N43" s="29"/>
      <c r="O43" s="29"/>
      <c r="P43" s="29"/>
      <c r="Q43" s="29"/>
      <c r="R43" s="29"/>
      <c r="S43" s="29"/>
      <c r="T43" s="29"/>
      <c r="U43" s="21"/>
      <c r="V43" s="22"/>
      <c r="W43" s="22"/>
      <c r="X43" s="22"/>
      <c r="Y43" s="24"/>
    </row>
    <row r="44" spans="1:25">
      <c r="A44" s="30" t="s">
        <v>34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Y44" s="24"/>
    </row>
    <row r="45" spans="1:25">
      <c r="A45" s="30" t="s">
        <v>35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Y45" s="24"/>
    </row>
    <row r="46" spans="1:25">
      <c r="A46" s="14" t="s">
        <v>22</v>
      </c>
      <c r="Y46" s="24"/>
    </row>
    <row r="47" spans="1:25">
      <c r="A47" s="30">
        <v>1</v>
      </c>
      <c r="Y47" s="24"/>
    </row>
    <row r="48" spans="1:25">
      <c r="A48" s="30">
        <v>2</v>
      </c>
      <c r="Y48" s="24"/>
    </row>
    <row r="49" spans="1:25">
      <c r="A49" s="30">
        <v>3</v>
      </c>
      <c r="Y49" s="24"/>
    </row>
    <row r="50" spans="1:25">
      <c r="A50" s="30">
        <v>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Y50" s="24"/>
    </row>
    <row r="51" spans="1:25">
      <c r="A51" s="30">
        <v>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Y51" s="24"/>
    </row>
    <row r="52" spans="1:25">
      <c r="A52" s="30" t="s">
        <v>21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Y52" s="24"/>
    </row>
    <row r="53" spans="1:25">
      <c r="A53" s="14" t="s">
        <v>23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Y53" s="24"/>
    </row>
    <row r="54" spans="1:25">
      <c r="A54" s="1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Y54" s="24"/>
    </row>
    <row r="55" spans="1:25">
      <c r="A55" s="1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Y55" s="24"/>
    </row>
    <row r="56" spans="1:25">
      <c r="A56" s="14" t="s">
        <v>38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Y56" s="24"/>
    </row>
    <row r="57" spans="1:25">
      <c r="A57" s="30" t="s">
        <v>30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Y57" s="24"/>
    </row>
    <row r="58" spans="1:25">
      <c r="A58" s="14" t="s">
        <v>28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Y58" s="24"/>
    </row>
    <row r="59" spans="1:25">
      <c r="A59" s="14" t="s">
        <v>29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Y59" s="24"/>
    </row>
    <row r="60" spans="1:25">
      <c r="A60" s="14" t="s">
        <v>39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Y60" s="24"/>
    </row>
    <row r="61" spans="1:25">
      <c r="A61" s="14" t="s">
        <v>40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Y61" s="24"/>
    </row>
    <row r="62" spans="1:25">
      <c r="A62" s="14" t="s">
        <v>41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Y62" s="24"/>
    </row>
    <row r="63" spans="1:25">
      <c r="A63" s="14" t="s">
        <v>25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Y63" s="24"/>
    </row>
    <row r="64" spans="1:25">
      <c r="A64" s="14" t="s">
        <v>27</v>
      </c>
    </row>
    <row r="65" spans="1:25">
      <c r="A65" s="14" t="s">
        <v>26</v>
      </c>
    </row>
    <row r="68" spans="1: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Y68" s="24"/>
    </row>
    <row r="69" spans="1: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Y69" s="24"/>
    </row>
  </sheetData>
  <dataValidations count="1">
    <dataValidation type="list" allowBlank="1" showInputMessage="1" showErrorMessage="1" sqref="B2:T31">
      <formula1>$A$45:$A$65</formula1>
    </dataValidation>
  </dataValidation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2020-02-25T21:00:12Z</dcterms:created>
  <dcterms:modified xsi:type="dcterms:W3CDTF">2020-03-22T16:12:15Z</dcterms:modified>
</cp:coreProperties>
</file>