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IPPE\Documents\vrac\Relations\Politique\"/>
    </mc:Choice>
  </mc:AlternateContent>
  <xr:revisionPtr revIDLastSave="0" documentId="8_{76101F88-CBD7-457D-BEBB-094D3244A78E}" xr6:coauthVersionLast="45" xr6:coauthVersionMax="45" xr10:uidLastSave="{00000000-0000-0000-0000-000000000000}"/>
  <bookViews>
    <workbookView xWindow="-120" yWindow="-120" windowWidth="29040" windowHeight="15840" xr2:uid="{7C6CFB0B-B733-4624-AA0D-8B72A0061A5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3" i="1" l="1"/>
  <c r="G30" i="1"/>
  <c r="K17" i="1"/>
  <c r="J17" i="1"/>
  <c r="G51" i="1"/>
  <c r="G50" i="1"/>
  <c r="G52" i="1" s="1"/>
  <c r="G45" i="1"/>
  <c r="G46" i="1"/>
  <c r="G44" i="1"/>
  <c r="G39" i="1"/>
  <c r="G38" i="1"/>
  <c r="G40" i="1" l="1"/>
  <c r="G31" i="1"/>
  <c r="C31" i="1"/>
  <c r="C29" i="1"/>
  <c r="C25" i="1"/>
  <c r="G25" i="1" s="1"/>
  <c r="C22" i="1"/>
  <c r="C21" i="1"/>
  <c r="C23" i="1" s="1"/>
  <c r="C11" i="1"/>
  <c r="C12" i="1"/>
  <c r="C13" i="1"/>
  <c r="C14" i="1"/>
  <c r="C15" i="1"/>
  <c r="C10" i="1"/>
  <c r="C16" i="1" s="1"/>
  <c r="C7" i="1"/>
  <c r="J4" i="1"/>
  <c r="J2" i="1" s="1"/>
  <c r="F52" i="1"/>
  <c r="F47" i="1"/>
  <c r="G47" i="1" s="1"/>
  <c r="G54" i="1" s="1"/>
  <c r="F40" i="1"/>
  <c r="F32" i="1"/>
  <c r="G32" i="1" s="1"/>
  <c r="F25" i="1"/>
  <c r="F16" i="1"/>
  <c r="F7" i="1"/>
  <c r="B23" i="1"/>
  <c r="F23" i="1" s="1"/>
  <c r="G23" i="1" s="1"/>
  <c r="B16" i="1"/>
  <c r="B7" i="1"/>
  <c r="B27" i="1" l="1"/>
  <c r="F27" i="1"/>
  <c r="B18" i="1"/>
  <c r="G7" i="1"/>
  <c r="C27" i="1"/>
  <c r="G16" i="1"/>
  <c r="C18" i="1"/>
  <c r="G33" i="1"/>
  <c r="F54" i="1"/>
  <c r="F33" i="1"/>
  <c r="F35" i="1" s="1"/>
  <c r="G27" i="1" l="1"/>
  <c r="G35" i="1" s="1"/>
  <c r="G56" i="1" s="1"/>
  <c r="F60" i="1" s="1"/>
  <c r="F61" i="1" s="1"/>
  <c r="F56" i="1"/>
</calcChain>
</file>

<file path=xl/sharedStrings.xml><?xml version="1.0" encoding="utf-8"?>
<sst xmlns="http://schemas.openxmlformats.org/spreadsheetml/2006/main" count="74" uniqueCount="68">
  <si>
    <t>Recettes fiscales budget général</t>
  </si>
  <si>
    <t>Impôt / revenu</t>
  </si>
  <si>
    <t>Impôt / Sociétés</t>
  </si>
  <si>
    <t>Taxe Energie</t>
  </si>
  <si>
    <t>Tva</t>
  </si>
  <si>
    <t>contrib fiscales</t>
  </si>
  <si>
    <t>Total recettes fiscales nettes</t>
  </si>
  <si>
    <t>Recettes non fiscales (Budget général)</t>
  </si>
  <si>
    <t>Dividendes et recettes assimilées</t>
  </si>
  <si>
    <t>Produits du domaine de l'Etat</t>
  </si>
  <si>
    <t>Produit de la vente de biens &amp; services</t>
  </si>
  <si>
    <t>Remboursement des intérêts de prêts, avances et autres immobilisations financières</t>
  </si>
  <si>
    <t>Amendes Sanctions pénalités et frais de poursuites</t>
  </si>
  <si>
    <t>Divers</t>
  </si>
  <si>
    <t>?</t>
  </si>
  <si>
    <t>Total recettes non fiscales</t>
  </si>
  <si>
    <t>Recettes nettes avant prélèvements</t>
  </si>
  <si>
    <t>Prélèvements sur les recettes de l'Etat</t>
  </si>
  <si>
    <t>Au profit des collectivités territoriales</t>
  </si>
  <si>
    <t>Au Profit de l'Union Européenne</t>
  </si>
  <si>
    <t>Total Prélèvements sur recettes</t>
  </si>
  <si>
    <t>Fonds de concours</t>
  </si>
  <si>
    <t>Total des recettes nettes du budget de l'Etat</t>
  </si>
  <si>
    <t>Budgets Annexes y compris fond de concours</t>
  </si>
  <si>
    <t>Comptes spéciaux</t>
  </si>
  <si>
    <t>Tableau équilibre budget 2019</t>
  </si>
  <si>
    <t>Ressources</t>
  </si>
  <si>
    <t>Recettes fiscles brutes</t>
  </si>
  <si>
    <t>Remboursement et dégrèvements</t>
  </si>
  <si>
    <t>CHARGES</t>
  </si>
  <si>
    <t>Dépenses relatives aux missions</t>
  </si>
  <si>
    <t>dépenses fonds de concours</t>
  </si>
  <si>
    <t>remboursements et dégrèvements</t>
  </si>
  <si>
    <t>Total charges nettes budget général</t>
  </si>
  <si>
    <t>solde budet général</t>
  </si>
  <si>
    <t>budget annexe</t>
  </si>
  <si>
    <t>ressources (y compris fond de concours)</t>
  </si>
  <si>
    <t>dépenses(y compris sur fonds de concours)</t>
  </si>
  <si>
    <t>solde budget annexe</t>
  </si>
  <si>
    <t>ressources affectées ( aux comptes d'affectation spéciale)</t>
  </si>
  <si>
    <t>remboursements des prêts et avances (cpte de concours financiers)</t>
  </si>
  <si>
    <t>excédent net des comptes de commerce et des comptes d'opé monétaires</t>
  </si>
  <si>
    <t>ressources totales des cptes spéciaux</t>
  </si>
  <si>
    <t>Charges</t>
  </si>
  <si>
    <t>Dépenses relatives aux missions de comptes d'affectation spéciale</t>
  </si>
  <si>
    <t>Dépenses relatives aux missions de comptes de concours financiers</t>
  </si>
  <si>
    <t>Total charges</t>
  </si>
  <si>
    <t>Solde Comptes spéciaux</t>
  </si>
  <si>
    <t>Solde du budget de l'Etat</t>
  </si>
  <si>
    <t>nb fonctionnaires</t>
  </si>
  <si>
    <t>Charges budgétaires analyse par nature</t>
  </si>
  <si>
    <t>Dotation des pouvoirs publics</t>
  </si>
  <si>
    <t>Dépenses de personnels</t>
  </si>
  <si>
    <t>Dépenses de fonctionnement</t>
  </si>
  <si>
    <t>Charge de la Dette</t>
  </si>
  <si>
    <t>Investissements</t>
  </si>
  <si>
    <t>Intervention</t>
  </si>
  <si>
    <t>Opé financières</t>
  </si>
  <si>
    <t>Population française</t>
  </si>
  <si>
    <t>coût mensuel moyen d'1 fonctionnaire</t>
  </si>
  <si>
    <t xml:space="preserve">Potentiel d'Allocation </t>
  </si>
  <si>
    <t xml:space="preserve">soit une allocation individuelle mensuelle de </t>
  </si>
  <si>
    <t>€/an</t>
  </si>
  <si>
    <t>€/mois et par individu</t>
  </si>
  <si>
    <t>%</t>
  </si>
  <si>
    <t>Entrer la bonne valeur en constater le revenu mensuel individuel possible</t>
  </si>
  <si>
    <t>PIB de la France</t>
  </si>
  <si>
    <t>Taux de TVA moyen en France 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</si>
</sst>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9FF87-9E50-4BCF-A028-27623E75C0C8}">
  <dimension ref="A1:K64"/>
  <sheetViews>
    <sheetView tabSelected="1" topLeftCell="A31" workbookViewId="0">
      <selection activeCell="C6" sqref="C6"/>
    </sheetView>
  </sheetViews>
  <sheetFormatPr baseColWidth="10" defaultRowHeight="15" x14ac:dyDescent="0.25"/>
  <cols>
    <col min="1" max="1" width="30" bestFit="1" customWidth="1"/>
    <col min="5" max="5" width="53.140625" bestFit="1" customWidth="1"/>
    <col min="9" max="9" width="36.28515625" bestFit="1" customWidth="1"/>
    <col min="10" max="10" width="12" bestFit="1" customWidth="1"/>
  </cols>
  <sheetData>
    <row r="1" spans="1:11" x14ac:dyDescent="0.25">
      <c r="A1" t="s">
        <v>0</v>
      </c>
      <c r="E1" t="s">
        <v>25</v>
      </c>
      <c r="J1">
        <v>1953516</v>
      </c>
      <c r="K1" t="s">
        <v>49</v>
      </c>
    </row>
    <row r="2" spans="1:11" x14ac:dyDescent="0.25">
      <c r="A2" t="s">
        <v>1</v>
      </c>
      <c r="B2">
        <v>70426</v>
      </c>
      <c r="C2">
        <v>0</v>
      </c>
      <c r="J2">
        <f>J4/J1/J3</f>
        <v>6138.5044538497086</v>
      </c>
      <c r="K2" t="s">
        <v>59</v>
      </c>
    </row>
    <row r="3" spans="1:11" x14ac:dyDescent="0.25">
      <c r="A3" t="s">
        <v>2</v>
      </c>
      <c r="B3">
        <v>31445</v>
      </c>
      <c r="C3">
        <v>0</v>
      </c>
      <c r="E3" t="s">
        <v>26</v>
      </c>
      <c r="J3">
        <v>12</v>
      </c>
    </row>
    <row r="4" spans="1:11" x14ac:dyDescent="0.25">
      <c r="A4" t="s">
        <v>3</v>
      </c>
      <c r="B4">
        <v>13145</v>
      </c>
      <c r="C4">
        <v>0</v>
      </c>
      <c r="E4" t="s">
        <v>27</v>
      </c>
      <c r="F4">
        <v>409415</v>
      </c>
      <c r="J4">
        <f>J5*1000000000</f>
        <v>143900000000</v>
      </c>
    </row>
    <row r="5" spans="1:11" x14ac:dyDescent="0.25">
      <c r="A5" t="s">
        <v>4</v>
      </c>
      <c r="B5">
        <v>129182</v>
      </c>
      <c r="C5">
        <v>2427000</v>
      </c>
      <c r="D5" t="s">
        <v>66</v>
      </c>
      <c r="E5" t="s">
        <v>28</v>
      </c>
      <c r="F5">
        <v>135883</v>
      </c>
      <c r="G5" t="s">
        <v>14</v>
      </c>
      <c r="J5">
        <v>143.9</v>
      </c>
    </row>
    <row r="6" spans="1:11" x14ac:dyDescent="0.25">
      <c r="A6" t="s">
        <v>5</v>
      </c>
      <c r="B6">
        <v>29334</v>
      </c>
      <c r="C6">
        <v>0</v>
      </c>
    </row>
    <row r="7" spans="1:11" x14ac:dyDescent="0.25">
      <c r="A7" t="s">
        <v>6</v>
      </c>
      <c r="B7">
        <f>SUM(B2:B6)</f>
        <v>273532</v>
      </c>
      <c r="C7">
        <f>SUM(C2:C6)</f>
        <v>2427000</v>
      </c>
      <c r="F7">
        <f>F4-F5</f>
        <v>273532</v>
      </c>
      <c r="G7">
        <f>C7</f>
        <v>2427000</v>
      </c>
    </row>
    <row r="8" spans="1:11" x14ac:dyDescent="0.25">
      <c r="I8" t="s">
        <v>50</v>
      </c>
    </row>
    <row r="9" spans="1:11" x14ac:dyDescent="0.25">
      <c r="A9" t="s">
        <v>7</v>
      </c>
    </row>
    <row r="10" spans="1:11" x14ac:dyDescent="0.25">
      <c r="A10" t="s">
        <v>8</v>
      </c>
      <c r="B10">
        <v>6243</v>
      </c>
      <c r="C10">
        <f>B10</f>
        <v>6243</v>
      </c>
      <c r="I10" t="s">
        <v>51</v>
      </c>
      <c r="J10">
        <v>1</v>
      </c>
      <c r="K10">
        <v>1</v>
      </c>
    </row>
    <row r="11" spans="1:11" x14ac:dyDescent="0.25">
      <c r="A11" t="s">
        <v>9</v>
      </c>
      <c r="B11">
        <v>663</v>
      </c>
      <c r="C11">
        <f t="shared" ref="C11:C15" si="0">B11</f>
        <v>663</v>
      </c>
      <c r="I11" t="s">
        <v>52</v>
      </c>
      <c r="J11">
        <v>143.9</v>
      </c>
      <c r="K11">
        <v>0</v>
      </c>
    </row>
    <row r="12" spans="1:11" x14ac:dyDescent="0.25">
      <c r="A12" t="s">
        <v>10</v>
      </c>
      <c r="B12">
        <v>1314</v>
      </c>
      <c r="C12">
        <f t="shared" si="0"/>
        <v>1314</v>
      </c>
      <c r="I12" t="s">
        <v>53</v>
      </c>
      <c r="J12">
        <v>52.2</v>
      </c>
      <c r="K12">
        <v>52.2</v>
      </c>
    </row>
    <row r="13" spans="1:11" x14ac:dyDescent="0.25">
      <c r="A13" t="s">
        <v>11</v>
      </c>
      <c r="B13">
        <v>488</v>
      </c>
      <c r="C13">
        <f t="shared" si="0"/>
        <v>488</v>
      </c>
      <c r="I13" t="s">
        <v>54</v>
      </c>
      <c r="J13">
        <v>42.2</v>
      </c>
      <c r="K13">
        <v>42.2</v>
      </c>
    </row>
    <row r="14" spans="1:11" x14ac:dyDescent="0.25">
      <c r="A14" t="s">
        <v>12</v>
      </c>
      <c r="B14">
        <v>1377</v>
      </c>
      <c r="C14">
        <f t="shared" si="0"/>
        <v>1377</v>
      </c>
      <c r="I14" t="s">
        <v>55</v>
      </c>
      <c r="J14">
        <v>13.9</v>
      </c>
      <c r="K14">
        <v>13.9</v>
      </c>
    </row>
    <row r="15" spans="1:11" x14ac:dyDescent="0.25">
      <c r="A15" t="s">
        <v>13</v>
      </c>
      <c r="B15">
        <v>2402</v>
      </c>
      <c r="C15">
        <f t="shared" si="0"/>
        <v>2402</v>
      </c>
      <c r="D15" t="s">
        <v>14</v>
      </c>
      <c r="I15" t="s">
        <v>56</v>
      </c>
      <c r="J15">
        <v>104.2</v>
      </c>
      <c r="K15">
        <v>104.2</v>
      </c>
    </row>
    <row r="16" spans="1:11" x14ac:dyDescent="0.25">
      <c r="A16" t="s">
        <v>15</v>
      </c>
      <c r="B16">
        <f>SUM(B10:B15)</f>
        <v>12487</v>
      </c>
      <c r="C16">
        <f>SUM(C10:C15)</f>
        <v>12487</v>
      </c>
      <c r="F16">
        <f>B16</f>
        <v>12487</v>
      </c>
      <c r="G16">
        <f>C16</f>
        <v>12487</v>
      </c>
      <c r="I16" t="s">
        <v>57</v>
      </c>
      <c r="J16">
        <v>11.2</v>
      </c>
      <c r="K16">
        <v>11.2</v>
      </c>
    </row>
    <row r="17" spans="1:11" x14ac:dyDescent="0.25">
      <c r="J17">
        <f>SUM(J10:J16)</f>
        <v>368.6</v>
      </c>
      <c r="K17">
        <f>SUM(K10:K16)</f>
        <v>224.7</v>
      </c>
    </row>
    <row r="18" spans="1:11" x14ac:dyDescent="0.25">
      <c r="A18" t="s">
        <v>16</v>
      </c>
      <c r="B18">
        <f>B16+B7</f>
        <v>286019</v>
      </c>
      <c r="C18">
        <f>C16+C7</f>
        <v>2439487</v>
      </c>
    </row>
    <row r="20" spans="1:11" x14ac:dyDescent="0.25">
      <c r="A20" t="s">
        <v>17</v>
      </c>
    </row>
    <row r="21" spans="1:11" x14ac:dyDescent="0.25">
      <c r="A21" t="s">
        <v>18</v>
      </c>
      <c r="B21">
        <v>40575</v>
      </c>
      <c r="C21">
        <f>B21</f>
        <v>40575</v>
      </c>
    </row>
    <row r="22" spans="1:11" x14ac:dyDescent="0.25">
      <c r="A22" t="s">
        <v>19</v>
      </c>
      <c r="B22">
        <v>21443</v>
      </c>
      <c r="C22">
        <f>B22</f>
        <v>21443</v>
      </c>
    </row>
    <row r="23" spans="1:11" x14ac:dyDescent="0.25">
      <c r="A23" t="s">
        <v>20</v>
      </c>
      <c r="B23">
        <f>SUM(B21:B22)</f>
        <v>62018</v>
      </c>
      <c r="C23">
        <f>SUM(C21:C22)</f>
        <v>62018</v>
      </c>
      <c r="F23">
        <f>B23</f>
        <v>62018</v>
      </c>
      <c r="G23">
        <f>F23</f>
        <v>62018</v>
      </c>
    </row>
    <row r="25" spans="1:11" x14ac:dyDescent="0.25">
      <c r="A25" t="s">
        <v>21</v>
      </c>
      <c r="B25">
        <v>5337</v>
      </c>
      <c r="C25">
        <f>B25</f>
        <v>5337</v>
      </c>
      <c r="D25" t="s">
        <v>14</v>
      </c>
      <c r="F25">
        <f>B25</f>
        <v>5337</v>
      </c>
      <c r="G25">
        <f>C25</f>
        <v>5337</v>
      </c>
    </row>
    <row r="27" spans="1:11" x14ac:dyDescent="0.25">
      <c r="A27" t="s">
        <v>22</v>
      </c>
      <c r="B27">
        <f>B7+B16-B23+B25</f>
        <v>229338</v>
      </c>
      <c r="C27">
        <f>C7+C16-C23+C25</f>
        <v>2382806</v>
      </c>
      <c r="F27">
        <f>F25-F23+F16+F7</f>
        <v>229338</v>
      </c>
      <c r="G27">
        <f>G25-G23+G16+G7</f>
        <v>2382806</v>
      </c>
    </row>
    <row r="29" spans="1:11" x14ac:dyDescent="0.25">
      <c r="A29" t="s">
        <v>23</v>
      </c>
      <c r="B29">
        <v>2352</v>
      </c>
      <c r="C29">
        <f>B29</f>
        <v>2352</v>
      </c>
      <c r="D29" t="s">
        <v>14</v>
      </c>
      <c r="E29" t="s">
        <v>29</v>
      </c>
    </row>
    <row r="30" spans="1:11" x14ac:dyDescent="0.25">
      <c r="E30" t="s">
        <v>30</v>
      </c>
      <c r="F30">
        <v>468550</v>
      </c>
      <c r="G30">
        <f>F30+(K17-J17)*1000</f>
        <v>324650</v>
      </c>
    </row>
    <row r="31" spans="1:11" x14ac:dyDescent="0.25">
      <c r="A31" t="s">
        <v>24</v>
      </c>
      <c r="B31">
        <v>209142</v>
      </c>
      <c r="C31">
        <f>B31</f>
        <v>209142</v>
      </c>
      <c r="D31" t="s">
        <v>14</v>
      </c>
      <c r="E31" t="s">
        <v>31</v>
      </c>
      <c r="F31">
        <v>5337</v>
      </c>
      <c r="G31">
        <f t="shared" ref="G31:G32" si="1">F31</f>
        <v>5337</v>
      </c>
    </row>
    <row r="32" spans="1:11" x14ac:dyDescent="0.25">
      <c r="E32" t="s">
        <v>32</v>
      </c>
      <c r="F32">
        <f>F5</f>
        <v>135883</v>
      </c>
      <c r="G32">
        <f t="shared" si="1"/>
        <v>135883</v>
      </c>
    </row>
    <row r="33" spans="5:7" x14ac:dyDescent="0.25">
      <c r="E33" t="s">
        <v>33</v>
      </c>
      <c r="F33">
        <f>F30+F31-F32</f>
        <v>338004</v>
      </c>
      <c r="G33">
        <f>G30+G31-G32</f>
        <v>194104</v>
      </c>
    </row>
    <row r="35" spans="5:7" x14ac:dyDescent="0.25">
      <c r="E35" t="s">
        <v>34</v>
      </c>
      <c r="F35">
        <f>F27-F33</f>
        <v>-108666</v>
      </c>
      <c r="G35">
        <f>G27-G33</f>
        <v>2188702</v>
      </c>
    </row>
    <row r="37" spans="5:7" x14ac:dyDescent="0.25">
      <c r="E37" t="s">
        <v>35</v>
      </c>
    </row>
    <row r="38" spans="5:7" x14ac:dyDescent="0.25">
      <c r="E38" t="s">
        <v>36</v>
      </c>
      <c r="F38">
        <v>2352</v>
      </c>
      <c r="G38">
        <f>F38</f>
        <v>2352</v>
      </c>
    </row>
    <row r="39" spans="5:7" x14ac:dyDescent="0.25">
      <c r="E39" t="s">
        <v>37</v>
      </c>
      <c r="F39">
        <v>2348</v>
      </c>
      <c r="G39">
        <f>F39</f>
        <v>2348</v>
      </c>
    </row>
    <row r="40" spans="5:7" x14ac:dyDescent="0.25">
      <c r="E40" t="s">
        <v>38</v>
      </c>
      <c r="F40">
        <f>F38-F39</f>
        <v>4</v>
      </c>
      <c r="G40">
        <f>G38-G39</f>
        <v>4</v>
      </c>
    </row>
    <row r="42" spans="5:7" x14ac:dyDescent="0.25">
      <c r="E42" t="s">
        <v>24</v>
      </c>
    </row>
    <row r="43" spans="5:7" x14ac:dyDescent="0.25">
      <c r="E43" t="s">
        <v>26</v>
      </c>
    </row>
    <row r="44" spans="5:7" x14ac:dyDescent="0.25">
      <c r="E44" t="s">
        <v>39</v>
      </c>
      <c r="F44">
        <v>82891</v>
      </c>
      <c r="G44">
        <f>F44</f>
        <v>82891</v>
      </c>
    </row>
    <row r="45" spans="5:7" x14ac:dyDescent="0.25">
      <c r="E45" t="s">
        <v>40</v>
      </c>
      <c r="F45">
        <v>126251</v>
      </c>
      <c r="G45">
        <f t="shared" ref="G45:G47" si="2">F45</f>
        <v>126251</v>
      </c>
    </row>
    <row r="46" spans="5:7" x14ac:dyDescent="0.25">
      <c r="E46" t="s">
        <v>41</v>
      </c>
      <c r="F46">
        <v>125</v>
      </c>
      <c r="G46">
        <f t="shared" si="2"/>
        <v>125</v>
      </c>
    </row>
    <row r="47" spans="5:7" x14ac:dyDescent="0.25">
      <c r="E47" t="s">
        <v>42</v>
      </c>
      <c r="F47">
        <f>SUM(F44:F46)</f>
        <v>209267</v>
      </c>
      <c r="G47">
        <f t="shared" si="2"/>
        <v>209267</v>
      </c>
    </row>
    <row r="49" spans="5:7" x14ac:dyDescent="0.25">
      <c r="E49" t="s">
        <v>43</v>
      </c>
    </row>
    <row r="50" spans="5:7" x14ac:dyDescent="0.25">
      <c r="E50" t="s">
        <v>44</v>
      </c>
      <c r="F50">
        <v>81029</v>
      </c>
      <c r="G50">
        <f>F50</f>
        <v>81029</v>
      </c>
    </row>
    <row r="51" spans="5:7" x14ac:dyDescent="0.25">
      <c r="E51" t="s">
        <v>45</v>
      </c>
      <c r="F51">
        <v>127253</v>
      </c>
      <c r="G51">
        <f>F51</f>
        <v>127253</v>
      </c>
    </row>
    <row r="52" spans="5:7" x14ac:dyDescent="0.25">
      <c r="E52" t="s">
        <v>46</v>
      </c>
      <c r="F52">
        <f>SUM(F50:F51)</f>
        <v>208282</v>
      </c>
      <c r="G52">
        <f>SUM(G50:G51)</f>
        <v>208282</v>
      </c>
    </row>
    <row r="54" spans="5:7" x14ac:dyDescent="0.25">
      <c r="E54" t="s">
        <v>47</v>
      </c>
      <c r="F54">
        <f>F47-F52</f>
        <v>985</v>
      </c>
      <c r="G54">
        <f>G47-G52</f>
        <v>985</v>
      </c>
    </row>
    <row r="56" spans="5:7" x14ac:dyDescent="0.25">
      <c r="E56" t="s">
        <v>48</v>
      </c>
      <c r="F56">
        <f>F54+F40+F35</f>
        <v>-107677</v>
      </c>
      <c r="G56">
        <f>G54+G40+G35</f>
        <v>2189691</v>
      </c>
    </row>
    <row r="59" spans="5:7" x14ac:dyDescent="0.25">
      <c r="E59" t="s">
        <v>58</v>
      </c>
      <c r="F59">
        <v>67000000</v>
      </c>
    </row>
    <row r="60" spans="5:7" x14ac:dyDescent="0.25">
      <c r="E60" t="s">
        <v>60</v>
      </c>
      <c r="F60">
        <f>G56/F59*1000000</f>
        <v>32681.955223880599</v>
      </c>
      <c r="G60" t="s">
        <v>62</v>
      </c>
    </row>
    <row r="61" spans="5:7" x14ac:dyDescent="0.25">
      <c r="E61" t="s">
        <v>61</v>
      </c>
      <c r="F61">
        <f>F60/12</f>
        <v>2723.4962686567164</v>
      </c>
      <c r="G61" t="s">
        <v>63</v>
      </c>
    </row>
    <row r="63" spans="5:7" x14ac:dyDescent="0.25">
      <c r="E63" t="s">
        <v>67</v>
      </c>
      <c r="F63">
        <f>100/((C5/B5)-1)</f>
        <v>5.62194220778147</v>
      </c>
      <c r="G63" t="s">
        <v>64</v>
      </c>
    </row>
    <row r="64" spans="5:7" x14ac:dyDescent="0.25">
      <c r="E64" t="s">
        <v>65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PHILIPPE</cp:lastModifiedBy>
  <cp:lastPrinted>2020-06-28T08:12:57Z</cp:lastPrinted>
  <dcterms:created xsi:type="dcterms:W3CDTF">2020-06-27T12:57:19Z</dcterms:created>
  <dcterms:modified xsi:type="dcterms:W3CDTF">2020-06-28T18:34:06Z</dcterms:modified>
</cp:coreProperties>
</file>