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6515" windowHeight="6225" activeTab="1"/>
  </bookViews>
  <sheets>
    <sheet name="Présidentielles 2017 - Tour 1" sheetId="1" r:id="rId1"/>
    <sheet name="Présidentielles 2017 - Tour 2" sheetId="2" r:id="rId2"/>
  </sheets>
  <calcPr calcId="144525"/>
</workbook>
</file>

<file path=xl/calcChain.xml><?xml version="1.0" encoding="utf-8"?>
<calcChain xmlns="http://schemas.openxmlformats.org/spreadsheetml/2006/main">
  <c r="F7" i="2" l="1"/>
  <c r="F8" i="2"/>
  <c r="E7" i="2"/>
  <c r="E8" i="2"/>
  <c r="D7" i="2"/>
  <c r="D8" i="2"/>
  <c r="F12" i="2" l="1"/>
  <c r="F14" i="2" s="1"/>
  <c r="E12" i="2"/>
  <c r="E14" i="2" s="1"/>
  <c r="D12" i="2"/>
  <c r="D14" i="2" s="1"/>
  <c r="F11" i="2"/>
  <c r="E11" i="2"/>
  <c r="D11" i="2"/>
  <c r="G10" i="2"/>
  <c r="G9" i="2"/>
  <c r="G8" i="2"/>
  <c r="G6" i="2"/>
  <c r="G5" i="2"/>
  <c r="C5" i="2" s="1"/>
  <c r="C9" i="2" l="1"/>
  <c r="G7" i="2"/>
  <c r="C7" i="2" s="1"/>
  <c r="C6" i="2"/>
  <c r="G11" i="2"/>
  <c r="C8" i="2"/>
  <c r="G12" i="2"/>
  <c r="G14" i="2" s="1"/>
  <c r="O2" i="2"/>
  <c r="C10" i="2"/>
  <c r="E7" i="1"/>
  <c r="F7" i="1"/>
  <c r="D7" i="1"/>
  <c r="J2" i="2" l="1"/>
  <c r="K2" i="2" s="1"/>
  <c r="A18" i="2" s="1"/>
  <c r="A19" i="2" s="1"/>
  <c r="C11" i="2"/>
  <c r="E20" i="1"/>
  <c r="F20" i="1"/>
  <c r="D20" i="1"/>
  <c r="G19" i="1" l="1"/>
  <c r="G18" i="1" l="1"/>
  <c r="G13" i="1"/>
  <c r="G14" i="1"/>
  <c r="G15" i="1"/>
  <c r="G16" i="1"/>
  <c r="G17" i="1"/>
  <c r="G12" i="1"/>
  <c r="G11" i="1"/>
  <c r="G10" i="1"/>
  <c r="D21" i="1" l="1"/>
  <c r="D23" i="1" s="1"/>
  <c r="G9" i="1" l="1"/>
  <c r="G20" i="1" s="1"/>
  <c r="F21" i="1" l="1"/>
  <c r="F23" i="1" s="1"/>
  <c r="E21" i="1"/>
  <c r="E23" i="1" s="1"/>
  <c r="G6" i="1"/>
  <c r="G8" i="1"/>
  <c r="C19" i="1" s="1"/>
  <c r="G5" i="1"/>
  <c r="O2" i="1" l="1"/>
  <c r="C18" i="1"/>
  <c r="C13" i="1"/>
  <c r="C14" i="1"/>
  <c r="G21" i="1"/>
  <c r="G23" i="1" s="1"/>
  <c r="C10" i="1"/>
  <c r="C17" i="1"/>
  <c r="C11" i="1"/>
  <c r="C12" i="1"/>
  <c r="C16" i="1"/>
  <c r="C15" i="1"/>
  <c r="G7" i="1"/>
  <c r="J2" i="1" s="1"/>
  <c r="K2" i="1" s="1"/>
  <c r="A27" i="1" s="1"/>
  <c r="A28" i="1" s="1"/>
  <c r="C9" i="1"/>
  <c r="C5" i="1"/>
  <c r="C8" i="1"/>
  <c r="C6" i="1"/>
  <c r="C20" i="1" l="1"/>
  <c r="C7" i="1"/>
</calcChain>
</file>

<file path=xl/sharedStrings.xml><?xml version="1.0" encoding="utf-8"?>
<sst xmlns="http://schemas.openxmlformats.org/spreadsheetml/2006/main" count="67" uniqueCount="44">
  <si>
    <t>Mairie</t>
  </si>
  <si>
    <t xml:space="preserve">Pont </t>
  </si>
  <si>
    <t>Longeville</t>
  </si>
  <si>
    <t>Total voix</t>
  </si>
  <si>
    <t>Total %</t>
  </si>
  <si>
    <t>TOTAL INSCRITS</t>
  </si>
  <si>
    <t>EXPRIMES</t>
  </si>
  <si>
    <t>FN</t>
  </si>
  <si>
    <t>BLANCS et nuls</t>
  </si>
  <si>
    <t>ABSTENTION</t>
  </si>
  <si>
    <t>Participation</t>
  </si>
  <si>
    <t>Candidats &amp; parti / Bureau de vote</t>
  </si>
  <si>
    <t>TOTAL VOTANTS</t>
  </si>
  <si>
    <t>PARTICIPATION</t>
  </si>
  <si>
    <t>UPR</t>
  </si>
  <si>
    <t>LO</t>
  </si>
  <si>
    <t>DLF</t>
  </si>
  <si>
    <t>VOTANTS</t>
  </si>
  <si>
    <t>ABSTENTIONNISTES</t>
  </si>
  <si>
    <t xml:space="preserve">  </t>
  </si>
  <si>
    <t>ELECTIONS PRESIDENTIELLES - 1er TOUR - 23 AVRIL 2017</t>
  </si>
  <si>
    <t>Nicolas DUPONT-AIGNAN (Debout la France)</t>
  </si>
  <si>
    <t>Marine LE PEN (Front National)</t>
  </si>
  <si>
    <t>Emmanuel MACRON (En Marche !)</t>
  </si>
  <si>
    <t>Benoît HAMON (Parti Socialiste)</t>
  </si>
  <si>
    <t>Nathalie ARTHAUD (Lutte Ouvrière)</t>
  </si>
  <si>
    <t>Philippe POUTOU (Nouveau Parti Anticapitaliste)</t>
  </si>
  <si>
    <t>Jacques CHEMINADE (Solidarité et Progrès)</t>
  </si>
  <si>
    <t>Jean LASSALLE (Résistons !)</t>
  </si>
  <si>
    <t>Jean-Luc MÉLENCHON (La France Insoumise)</t>
  </si>
  <si>
    <t>François ASSELINEAU (Union Populaire Républicaine)</t>
  </si>
  <si>
    <t>François FILLON (Les Républicains)</t>
  </si>
  <si>
    <t>EM!</t>
  </si>
  <si>
    <t>PS</t>
  </si>
  <si>
    <t>NPA</t>
  </si>
  <si>
    <t>S&amp;P</t>
  </si>
  <si>
    <t>R!</t>
  </si>
  <si>
    <t>LFI</t>
  </si>
  <si>
    <t>LR</t>
  </si>
  <si>
    <t>TOTAL EXPRIMES</t>
  </si>
  <si>
    <t>Ratio Blancs &amp; Nuls / Exprimés</t>
  </si>
  <si>
    <t>RESULTATS DEFINITIFS- 1er tour</t>
  </si>
  <si>
    <t>ELECTIONS PRESIDENTIELLES - 2nd TOUR - 7 MAI 2017</t>
  </si>
  <si>
    <t>RESULTATS DEFINITIFS - 2nd 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</si>
</sst>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Georgia"/>
      <family val="1"/>
    </font>
    <font>
      <b/>
      <u/>
      <sz val="2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0" fontId="0" fillId="0" borderId="0" xfId="0" applyNumberFormat="1"/>
    <xf numFmtId="0" fontId="0" fillId="0" borderId="0" xfId="0" applyFill="1"/>
    <xf numFmtId="0" fontId="6" fillId="0" borderId="0" xfId="0" applyFont="1"/>
    <xf numFmtId="0" fontId="1" fillId="0" borderId="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0" fontId="1" fillId="0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4" borderId="10" xfId="0" applyFont="1" applyFill="1" applyBorder="1"/>
    <xf numFmtId="0" fontId="5" fillId="4" borderId="11" xfId="0" applyFont="1" applyFill="1" applyBorder="1"/>
    <xf numFmtId="10" fontId="5" fillId="4" borderId="12" xfId="0" applyNumberFormat="1" applyFont="1" applyFill="1" applyBorder="1"/>
    <xf numFmtId="10" fontId="1" fillId="0" borderId="6" xfId="0" applyNumberFormat="1" applyFont="1" applyFill="1" applyBorder="1" applyAlignment="1">
      <alignment horizontal="center"/>
    </xf>
    <xf numFmtId="10" fontId="1" fillId="0" borderId="9" xfId="0" applyNumberFormat="1" applyFont="1" applyFill="1" applyBorder="1" applyAlignment="1">
      <alignment horizontal="center"/>
    </xf>
    <xf numFmtId="10" fontId="1" fillId="3" borderId="4" xfId="0" applyNumberFormat="1" applyFont="1" applyFill="1" applyBorder="1" applyAlignment="1">
      <alignment horizontal="center" vertical="center"/>
    </xf>
    <xf numFmtId="10" fontId="1" fillId="5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rgb="FF000000"/>
        <name val="Georgia"/>
        <scheme val="none"/>
      </font>
      <numFmt numFmtId="14" formatCode="0.00%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Georgia"/>
        <scheme val="none"/>
      </font>
      <fill>
        <patternFill patternType="solid">
          <fgColor indexed="64"/>
          <bgColor theme="6" tint="0.5999938962981048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rgb="FF000000"/>
        <name val="Georgia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rgb="FF000000"/>
        <name val="Georgia"/>
        <scheme val="none"/>
      </font>
      <numFmt numFmtId="14" formatCode="0.00%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Georgia"/>
        <scheme val="none"/>
      </font>
      <fill>
        <patternFill patternType="solid">
          <fgColor indexed="64"/>
          <bgColor theme="6" tint="0.5999938962981048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rgb="FF000000"/>
        <name val="Georgia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BD87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(en % des exprimés)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4944034560858835E-2"/>
          <c:y val="0.10192359835318797"/>
          <c:w val="0.88028857724877418"/>
          <c:h val="0.82010284016113077"/>
        </c:manualLayout>
      </c:layout>
      <c:barChart>
        <c:barDir val="col"/>
        <c:grouping val="clustered"/>
        <c:varyColors val="0"/>
        <c:ser>
          <c:idx val="0"/>
          <c:order val="0"/>
          <c:tx>
            <c:v>Résultats</c:v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'Présidentielles 2017 - Tour 1'!$A$9:$A$19</c:f>
              <c:strCache>
                <c:ptCount val="11"/>
                <c:pt idx="0">
                  <c:v>DLF</c:v>
                </c:pt>
                <c:pt idx="1">
                  <c:v>FN</c:v>
                </c:pt>
                <c:pt idx="2">
                  <c:v>EM!</c:v>
                </c:pt>
                <c:pt idx="3">
                  <c:v>PS</c:v>
                </c:pt>
                <c:pt idx="4">
                  <c:v>LO</c:v>
                </c:pt>
                <c:pt idx="5">
                  <c:v>NPA</c:v>
                </c:pt>
                <c:pt idx="6">
                  <c:v>S&amp;P</c:v>
                </c:pt>
                <c:pt idx="7">
                  <c:v>R!</c:v>
                </c:pt>
                <c:pt idx="8">
                  <c:v>LFI</c:v>
                </c:pt>
                <c:pt idx="9">
                  <c:v>UPR</c:v>
                </c:pt>
                <c:pt idx="10">
                  <c:v>LR</c:v>
                </c:pt>
              </c:strCache>
            </c:strRef>
          </c:cat>
          <c:val>
            <c:numRef>
              <c:f>'Présidentielles 2017 - Tour 1'!$C$9:$C$19</c:f>
              <c:numCache>
                <c:formatCode>0.00%</c:formatCode>
                <c:ptCount val="11"/>
                <c:pt idx="0">
                  <c:v>6.478149100257069E-2</c:v>
                </c:pt>
                <c:pt idx="1">
                  <c:v>0.24524421593830334</c:v>
                </c:pt>
                <c:pt idx="2">
                  <c:v>0.22776349614395888</c:v>
                </c:pt>
                <c:pt idx="3">
                  <c:v>5.70694087403599E-2</c:v>
                </c:pt>
                <c:pt idx="4">
                  <c:v>6.6838046272493573E-3</c:v>
                </c:pt>
                <c:pt idx="5">
                  <c:v>1.3367609254498715E-2</c:v>
                </c:pt>
                <c:pt idx="6">
                  <c:v>0</c:v>
                </c:pt>
                <c:pt idx="7">
                  <c:v>6.169665809768638E-3</c:v>
                </c:pt>
                <c:pt idx="8">
                  <c:v>0.16760925449871467</c:v>
                </c:pt>
                <c:pt idx="9">
                  <c:v>8.2262210796915161E-3</c:v>
                </c:pt>
                <c:pt idx="10">
                  <c:v>0.20308483290488433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104128"/>
        <c:axId val="147105664"/>
      </c:barChart>
      <c:catAx>
        <c:axId val="147104128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147105664"/>
        <c:crosses val="autoZero"/>
        <c:auto val="1"/>
        <c:lblAlgn val="ctr"/>
        <c:lblOffset val="100"/>
        <c:noMultiLvlLbl val="0"/>
      </c:catAx>
      <c:valAx>
        <c:axId val="14710566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4710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Participation</c:v>
          </c:tx>
          <c:spPr>
            <a:solidFill>
              <a:srgbClr val="92D05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Lbls>
            <c:txPr>
              <a:bodyPr/>
              <a:lstStyle/>
              <a:p>
                <a:pPr>
                  <a:defRPr sz="11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'Présidentielles 2017 - Tour 1'!$A$24:$A$26</c:f>
              <c:strCache>
                <c:ptCount val="2"/>
                <c:pt idx="0">
                  <c:v>VOTANTS</c:v>
                </c:pt>
                <c:pt idx="1">
                  <c:v>ABSTENTIONNISTES</c:v>
                </c:pt>
              </c:strCache>
            </c:strRef>
          </c:cat>
          <c:val>
            <c:numRef>
              <c:f>'Présidentielles 2017 - Tour 1'!$A$27:$A$28</c:f>
              <c:numCache>
                <c:formatCode>0.00%</c:formatCode>
                <c:ptCount val="2"/>
                <c:pt idx="0">
                  <c:v>0.79800796812749009</c:v>
                </c:pt>
                <c:pt idx="1">
                  <c:v>0.20199203187250991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212928"/>
        <c:axId val="147214720"/>
      </c:barChart>
      <c:catAx>
        <c:axId val="147212928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47214720"/>
        <c:crosses val="autoZero"/>
        <c:auto val="1"/>
        <c:lblAlgn val="ctr"/>
        <c:lblOffset val="100"/>
        <c:noMultiLvlLbl val="0"/>
      </c:catAx>
      <c:valAx>
        <c:axId val="1472147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4721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(en % des exprimés)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944034560858835E-2"/>
          <c:y val="0.10192359835318797"/>
          <c:w val="0.88028857724877418"/>
          <c:h val="0.82010284016113077"/>
        </c:manualLayout>
      </c:layout>
      <c:pie3DChart>
        <c:varyColors val="1"/>
        <c:ser>
          <c:idx val="0"/>
          <c:order val="0"/>
          <c:tx>
            <c:v>Résultats</c:v>
          </c:tx>
          <c:spPr>
            <a:solidFill>
              <a:srgbClr val="FFFF00"/>
            </a:solidFill>
          </c:spPr>
          <c:explosion val="25"/>
          <c:dPt>
            <c:idx val="0"/>
            <c:bubble3D val="0"/>
            <c:spPr>
              <a:solidFill>
                <a:srgbClr val="FFFF0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-0.25452742671871897"/>
                  <c:y val="-0.18389088605157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'Présidentielles 2017 - Tour 2'!$A$9:$A$10</c:f>
              <c:strCache>
                <c:ptCount val="2"/>
                <c:pt idx="0">
                  <c:v>EM!</c:v>
                </c:pt>
                <c:pt idx="1">
                  <c:v>FN</c:v>
                </c:pt>
              </c:strCache>
            </c:strRef>
          </c:cat>
          <c:val>
            <c:numRef>
              <c:f>'Présidentielles 2017 - Tour 2'!$C$9:$C$10</c:f>
              <c:numCache>
                <c:formatCode>0.00%</c:formatCode>
                <c:ptCount val="2"/>
                <c:pt idx="0">
                  <c:v>0.6051838456901748</c:v>
                </c:pt>
                <c:pt idx="1">
                  <c:v>0.3948161543098252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93626263668002419"/>
          <c:y val="0.47860953212253943"/>
          <c:w val="6.3737363319975815E-2"/>
          <c:h val="0.117294583298113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Participation</c:v>
          </c:tx>
          <c:spPr>
            <a:solidFill>
              <a:srgbClr val="92D05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Lbls>
            <c:txPr>
              <a:bodyPr/>
              <a:lstStyle/>
              <a:p>
                <a:pPr>
                  <a:defRPr sz="11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'Présidentielles 2017 - Tour 2'!$A$15:$A$17</c:f>
              <c:strCache>
                <c:ptCount val="2"/>
                <c:pt idx="0">
                  <c:v>VOTANTS</c:v>
                </c:pt>
                <c:pt idx="1">
                  <c:v>ABSTENTIONNISTES</c:v>
                </c:pt>
              </c:strCache>
            </c:strRef>
          </c:cat>
          <c:val>
            <c:numRef>
              <c:f>'Présidentielles 2017 - Tour 2'!$A$18:$A$19</c:f>
              <c:numCache>
                <c:formatCode>0.00%</c:formatCode>
                <c:ptCount val="2"/>
                <c:pt idx="0">
                  <c:v>0.77370517928286853</c:v>
                </c:pt>
                <c:pt idx="1">
                  <c:v>0.22629482071713147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266560"/>
        <c:axId val="147268352"/>
      </c:barChart>
      <c:catAx>
        <c:axId val="147266560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47268352"/>
        <c:crosses val="autoZero"/>
        <c:auto val="1"/>
        <c:lblAlgn val="ctr"/>
        <c:lblOffset val="100"/>
        <c:noMultiLvlLbl val="0"/>
      </c:catAx>
      <c:valAx>
        <c:axId val="1472683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4726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175684</xdr:colOff>
      <xdr:row>7</xdr:row>
      <xdr:rowOff>104776</xdr:rowOff>
    </xdr:from>
    <xdr:to>
      <xdr:col>16</xdr:col>
      <xdr:colOff>730251</xdr:colOff>
      <xdr:row>25</xdr:row>
      <xdr:rowOff>158751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190500</xdr:colOff>
      <xdr:row>2</xdr:row>
      <xdr:rowOff>115357</xdr:rowOff>
    </xdr:from>
    <xdr:to>
      <xdr:col>15</xdr:col>
      <xdr:colOff>719667</xdr:colOff>
      <xdr:row>7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137583</xdr:colOff>
      <xdr:row>7</xdr:row>
      <xdr:rowOff>148166</xdr:rowOff>
    </xdr:from>
    <xdr:to>
      <xdr:col>15</xdr:col>
      <xdr:colOff>158750</xdr:colOff>
      <xdr:row>26</xdr:row>
      <xdr:rowOff>148165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4233</xdr:colOff>
      <xdr:row>2</xdr:row>
      <xdr:rowOff>115357</xdr:rowOff>
    </xdr:from>
    <xdr:to>
      <xdr:col>15</xdr:col>
      <xdr:colOff>105834</xdr:colOff>
      <xdr:row>7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au1" displayName="Tableau1" ref="B4:G20" totalsRowCount="1" headerRowDxfId="29" dataDxfId="28" totalsRowBorderDxfId="27">
  <autoFilter ref="B4:G19"/>
  <tableColumns count="6">
    <tableColumn id="1" name="Candidats &amp; parti / Bureau de vote" totalsRowLabel="TOTAL EXPRIMES" dataDxfId="26" totalsRowDxfId="25"/>
    <tableColumn id="6" name="Total %" totalsRowFunction="custom" dataDxfId="24" totalsRowDxfId="23">
      <calculatedColumnFormula>G5/$G$8</calculatedColumnFormula>
      <totalsRowFormula>SUM(C9:C19)</totalsRowFormula>
    </tableColumn>
    <tableColumn id="2" name="Mairie" totalsRowFunction="custom" dataDxfId="22" totalsRowDxfId="21">
      <totalsRowFormula>SUM(D9:D19)</totalsRowFormula>
    </tableColumn>
    <tableColumn id="3" name="Pont " totalsRowFunction="custom" dataDxfId="20" totalsRowDxfId="19">
      <totalsRowFormula>SUM(E9:E19)</totalsRowFormula>
    </tableColumn>
    <tableColumn id="4" name="Longeville" totalsRowFunction="custom" dataDxfId="18" totalsRowDxfId="17">
      <totalsRowFormula>SUM(F9:F19)</totalsRowFormula>
    </tableColumn>
    <tableColumn id="5" name="Total voix" totalsRowFunction="custom" dataDxfId="16" totalsRowDxfId="15">
      <calculatedColumnFormula>SUM(D5:F5)</calculatedColumnFormula>
      <totalsRowFormula>SUM(G9:G19)</totalsRow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au13" displayName="Tableau13" ref="B4:G11" totalsRowCount="1" headerRowDxfId="14" dataDxfId="13" totalsRowBorderDxfId="12">
  <autoFilter ref="B4:G10"/>
  <tableColumns count="6">
    <tableColumn id="1" name="Candidats &amp; parti / Bureau de vote" totalsRowLabel="TOTAL EXPRIMES" dataDxfId="11" totalsRowDxfId="10"/>
    <tableColumn id="6" name="Total %" totalsRowFunction="custom" dataDxfId="9" totalsRowDxfId="8">
      <calculatedColumnFormula>G5/$G$8</calculatedColumnFormula>
      <totalsRowFormula>SUM(C9:C10)</totalsRowFormula>
    </tableColumn>
    <tableColumn id="2" name="Mairie" totalsRowFunction="custom" dataDxfId="7" totalsRowDxfId="6">
      <totalsRowFormula>SUM(D9:D10)</totalsRowFormula>
    </tableColumn>
    <tableColumn id="3" name="Pont " totalsRowFunction="custom" dataDxfId="5" totalsRowDxfId="4">
      <totalsRowFormula>SUM(E9:E10)</totalsRowFormula>
    </tableColumn>
    <tableColumn id="4" name="Longeville" totalsRowFunction="custom" dataDxfId="3" totalsRowDxfId="2">
      <totalsRowFormula>SUM(F9:F10)</totalsRowFormula>
    </tableColumn>
    <tableColumn id="5" name="Total voix" totalsRowFunction="custom" dataDxfId="1" totalsRowDxfId="0">
      <calculatedColumnFormula>SUM(D5:F5)</calculatedColumnFormula>
      <totalsRowFormula>SUM(G9:G10)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B1" zoomScale="90" zoomScaleNormal="90" workbookViewId="0">
      <selection activeCell="E25" sqref="E25"/>
    </sheetView>
  </sheetViews>
  <sheetFormatPr baseColWidth="10" defaultRowHeight="15" x14ac:dyDescent="0.25"/>
  <cols>
    <col min="1" max="1" width="25.140625" customWidth="1"/>
    <col min="2" max="2" width="67.42578125" customWidth="1"/>
    <col min="3" max="3" width="12.42578125" customWidth="1"/>
    <col min="6" max="6" width="14.7109375" bestFit="1" customWidth="1"/>
    <col min="7" max="7" width="15.140625" customWidth="1"/>
    <col min="8" max="8" width="2.28515625" customWidth="1"/>
    <col min="9" max="9" width="3.140625" customWidth="1"/>
    <col min="10" max="10" width="12.140625" customWidth="1"/>
    <col min="14" max="14" width="24.7109375" customWidth="1"/>
    <col min="15" max="15" width="22.85546875" customWidth="1"/>
  </cols>
  <sheetData>
    <row r="1" spans="1:15" ht="29.25" thickBot="1" x14ac:dyDescent="0.5">
      <c r="B1" s="10" t="s">
        <v>20</v>
      </c>
    </row>
    <row r="2" spans="1:15" ht="16.5" thickBot="1" x14ac:dyDescent="0.3">
      <c r="I2" s="24" t="s">
        <v>10</v>
      </c>
      <c r="J2" s="25">
        <f>G5-G7</f>
        <v>2003</v>
      </c>
      <c r="K2" s="26">
        <f>J2/G5</f>
        <v>0.79800796812749009</v>
      </c>
      <c r="M2" s="24" t="s">
        <v>40</v>
      </c>
      <c r="N2" s="25"/>
      <c r="O2" s="26">
        <f>G6/G8</f>
        <v>2.9820051413881749E-2</v>
      </c>
    </row>
    <row r="3" spans="1:15" ht="42.75" customHeight="1" thickBot="1" x14ac:dyDescent="0.75">
      <c r="B3" s="5" t="s">
        <v>41</v>
      </c>
      <c r="E3" s="4"/>
    </row>
    <row r="4" spans="1:15" x14ac:dyDescent="0.25">
      <c r="B4" s="1" t="s">
        <v>11</v>
      </c>
      <c r="C4" s="3" t="s">
        <v>4</v>
      </c>
      <c r="D4" s="2" t="s">
        <v>0</v>
      </c>
      <c r="E4" s="2" t="s">
        <v>1</v>
      </c>
      <c r="F4" s="2" t="s">
        <v>2</v>
      </c>
      <c r="G4" s="2" t="s">
        <v>3</v>
      </c>
    </row>
    <row r="5" spans="1:15" x14ac:dyDescent="0.25">
      <c r="B5" s="20" t="s">
        <v>5</v>
      </c>
      <c r="C5" s="27">
        <f>G5/G5</f>
        <v>1</v>
      </c>
      <c r="D5" s="11">
        <v>949</v>
      </c>
      <c r="E5" s="11">
        <v>807</v>
      </c>
      <c r="F5" s="11">
        <v>754</v>
      </c>
      <c r="G5" s="22">
        <f>SUM(D5:F5)</f>
        <v>2510</v>
      </c>
      <c r="I5" s="9"/>
      <c r="J5" s="9"/>
      <c r="K5" s="9"/>
    </row>
    <row r="6" spans="1:15" x14ac:dyDescent="0.25">
      <c r="B6" s="20" t="s">
        <v>8</v>
      </c>
      <c r="C6" s="27">
        <f>G6/G5</f>
        <v>2.3107569721115537E-2</v>
      </c>
      <c r="D6" s="11">
        <v>21</v>
      </c>
      <c r="E6" s="11">
        <v>21</v>
      </c>
      <c r="F6" s="11">
        <v>16</v>
      </c>
      <c r="G6" s="22">
        <f t="shared" ref="G6:G8" si="0">SUM(D6:F6)</f>
        <v>58</v>
      </c>
    </row>
    <row r="7" spans="1:15" x14ac:dyDescent="0.25">
      <c r="B7" s="20" t="s">
        <v>9</v>
      </c>
      <c r="C7" s="27">
        <f>G7/G5</f>
        <v>0.20199203187250997</v>
      </c>
      <c r="D7" s="11">
        <f>D5-D8-D6</f>
        <v>192</v>
      </c>
      <c r="E7" s="11">
        <f>E5-E8-E6</f>
        <v>171</v>
      </c>
      <c r="F7" s="11">
        <f>F5-F6-F8</f>
        <v>144</v>
      </c>
      <c r="G7" s="22">
        <f t="shared" si="0"/>
        <v>507</v>
      </c>
    </row>
    <row r="8" spans="1:15" x14ac:dyDescent="0.25">
      <c r="B8" s="21" t="s">
        <v>6</v>
      </c>
      <c r="C8" s="28">
        <f>G8/G5</f>
        <v>0.77490039840637448</v>
      </c>
      <c r="D8" s="12">
        <v>736</v>
      </c>
      <c r="E8" s="12">
        <v>615</v>
      </c>
      <c r="F8" s="12">
        <v>594</v>
      </c>
      <c r="G8" s="23">
        <f t="shared" si="0"/>
        <v>1945</v>
      </c>
    </row>
    <row r="9" spans="1:15" ht="23.25" customHeight="1" x14ac:dyDescent="0.25">
      <c r="A9" t="s">
        <v>16</v>
      </c>
      <c r="B9" s="15" t="s">
        <v>21</v>
      </c>
      <c r="C9" s="29">
        <f t="shared" ref="C9:C19" si="1">G9/$G$8</f>
        <v>6.478149100257069E-2</v>
      </c>
      <c r="D9" s="16">
        <v>34</v>
      </c>
      <c r="E9" s="16">
        <v>39</v>
      </c>
      <c r="F9" s="16">
        <v>53</v>
      </c>
      <c r="G9" s="16">
        <f t="shared" ref="G9:G18" si="2">SUM(D9:F9)</f>
        <v>126</v>
      </c>
    </row>
    <row r="10" spans="1:15" ht="23.25" customHeight="1" x14ac:dyDescent="0.25">
      <c r="A10" t="s">
        <v>7</v>
      </c>
      <c r="B10" s="17" t="s">
        <v>22</v>
      </c>
      <c r="C10" s="30">
        <f t="shared" si="1"/>
        <v>0.24524421593830334</v>
      </c>
      <c r="D10" s="18">
        <v>198</v>
      </c>
      <c r="E10" s="18">
        <v>128</v>
      </c>
      <c r="F10" s="18">
        <v>151</v>
      </c>
      <c r="G10" s="18">
        <f t="shared" si="2"/>
        <v>477</v>
      </c>
    </row>
    <row r="11" spans="1:15" ht="23.25" customHeight="1" x14ac:dyDescent="0.25">
      <c r="A11" t="s">
        <v>32</v>
      </c>
      <c r="B11" s="15" t="s">
        <v>23</v>
      </c>
      <c r="C11" s="29">
        <f t="shared" si="1"/>
        <v>0.22776349614395888</v>
      </c>
      <c r="D11" s="16">
        <v>165</v>
      </c>
      <c r="E11" s="16">
        <v>146</v>
      </c>
      <c r="F11" s="16">
        <v>132</v>
      </c>
      <c r="G11" s="16">
        <f t="shared" si="2"/>
        <v>443</v>
      </c>
    </row>
    <row r="12" spans="1:15" ht="23.25" customHeight="1" x14ac:dyDescent="0.25">
      <c r="A12" t="s">
        <v>33</v>
      </c>
      <c r="B12" s="17" t="s">
        <v>24</v>
      </c>
      <c r="C12" s="30">
        <f t="shared" si="1"/>
        <v>5.70694087403599E-2</v>
      </c>
      <c r="D12" s="18">
        <v>47</v>
      </c>
      <c r="E12" s="18">
        <v>34</v>
      </c>
      <c r="F12" s="18">
        <v>30</v>
      </c>
      <c r="G12" s="18">
        <f t="shared" si="2"/>
        <v>111</v>
      </c>
    </row>
    <row r="13" spans="1:15" ht="23.25" customHeight="1" x14ac:dyDescent="0.25">
      <c r="A13" t="s">
        <v>15</v>
      </c>
      <c r="B13" s="15" t="s">
        <v>25</v>
      </c>
      <c r="C13" s="29">
        <f t="shared" si="1"/>
        <v>6.6838046272493573E-3</v>
      </c>
      <c r="D13" s="16">
        <v>7</v>
      </c>
      <c r="E13" s="16">
        <v>4</v>
      </c>
      <c r="F13" s="16">
        <v>2</v>
      </c>
      <c r="G13" s="16">
        <f t="shared" si="2"/>
        <v>13</v>
      </c>
    </row>
    <row r="14" spans="1:15" ht="23.25" customHeight="1" x14ac:dyDescent="0.25">
      <c r="A14" t="s">
        <v>34</v>
      </c>
      <c r="B14" s="17" t="s">
        <v>26</v>
      </c>
      <c r="C14" s="30">
        <f t="shared" si="1"/>
        <v>1.3367609254498715E-2</v>
      </c>
      <c r="D14" s="18">
        <v>10</v>
      </c>
      <c r="E14" s="18">
        <v>9</v>
      </c>
      <c r="F14" s="18">
        <v>7</v>
      </c>
      <c r="G14" s="18">
        <f t="shared" si="2"/>
        <v>26</v>
      </c>
    </row>
    <row r="15" spans="1:15" ht="23.25" customHeight="1" x14ac:dyDescent="0.25">
      <c r="A15" t="s">
        <v>35</v>
      </c>
      <c r="B15" s="15" t="s">
        <v>27</v>
      </c>
      <c r="C15" s="29">
        <f t="shared" si="1"/>
        <v>0</v>
      </c>
      <c r="D15" s="16">
        <v>0</v>
      </c>
      <c r="E15" s="16">
        <v>0</v>
      </c>
      <c r="F15" s="16">
        <v>0</v>
      </c>
      <c r="G15" s="16">
        <f t="shared" si="2"/>
        <v>0</v>
      </c>
    </row>
    <row r="16" spans="1:15" ht="23.25" customHeight="1" x14ac:dyDescent="0.25">
      <c r="A16" t="s">
        <v>36</v>
      </c>
      <c r="B16" s="17" t="s">
        <v>28</v>
      </c>
      <c r="C16" s="30">
        <f t="shared" si="1"/>
        <v>6.169665809768638E-3</v>
      </c>
      <c r="D16" s="18">
        <v>3</v>
      </c>
      <c r="E16" s="18">
        <v>4</v>
      </c>
      <c r="F16" s="18">
        <v>5</v>
      </c>
      <c r="G16" s="18">
        <f t="shared" si="2"/>
        <v>12</v>
      </c>
    </row>
    <row r="17" spans="1:7" ht="23.25" customHeight="1" x14ac:dyDescent="0.25">
      <c r="A17" t="s">
        <v>37</v>
      </c>
      <c r="B17" s="15" t="s">
        <v>29</v>
      </c>
      <c r="C17" s="29">
        <f t="shared" si="1"/>
        <v>0.16760925449871467</v>
      </c>
      <c r="D17" s="16">
        <v>114</v>
      </c>
      <c r="E17" s="16">
        <v>111</v>
      </c>
      <c r="F17" s="16">
        <v>101</v>
      </c>
      <c r="G17" s="16">
        <f t="shared" si="2"/>
        <v>326</v>
      </c>
    </row>
    <row r="18" spans="1:7" ht="23.25" customHeight="1" x14ac:dyDescent="0.25">
      <c r="A18" t="s">
        <v>14</v>
      </c>
      <c r="B18" s="17" t="s">
        <v>30</v>
      </c>
      <c r="C18" s="30">
        <f t="shared" si="1"/>
        <v>8.2262210796915161E-3</v>
      </c>
      <c r="D18" s="18">
        <v>4</v>
      </c>
      <c r="E18" s="18">
        <v>9</v>
      </c>
      <c r="F18" s="18">
        <v>3</v>
      </c>
      <c r="G18" s="18">
        <f t="shared" si="2"/>
        <v>16</v>
      </c>
    </row>
    <row r="19" spans="1:7" ht="23.25" customHeight="1" x14ac:dyDescent="0.25">
      <c r="A19" t="s">
        <v>38</v>
      </c>
      <c r="B19" s="15" t="s">
        <v>31</v>
      </c>
      <c r="C19" s="29">
        <f t="shared" si="1"/>
        <v>0.20308483290488433</v>
      </c>
      <c r="D19" s="16">
        <v>154</v>
      </c>
      <c r="E19" s="16">
        <v>131</v>
      </c>
      <c r="F19" s="16">
        <v>110</v>
      </c>
      <c r="G19" s="16">
        <f>SUM(D19:F19)</f>
        <v>395</v>
      </c>
    </row>
    <row r="20" spans="1:7" ht="21.75" customHeight="1" x14ac:dyDescent="0.25">
      <c r="B20" s="19" t="s">
        <v>39</v>
      </c>
      <c r="C20" s="13">
        <f>SUM(C9:C19)</f>
        <v>1</v>
      </c>
      <c r="D20" s="11">
        <f>SUM(D9:D19)</f>
        <v>736</v>
      </c>
      <c r="E20" s="11">
        <f t="shared" ref="E20:G20" si="3">SUM(E9:E19)</f>
        <v>615</v>
      </c>
      <c r="F20" s="11">
        <f t="shared" si="3"/>
        <v>594</v>
      </c>
      <c r="G20" s="11">
        <f t="shared" si="3"/>
        <v>1945</v>
      </c>
    </row>
    <row r="21" spans="1:7" x14ac:dyDescent="0.25">
      <c r="B21" s="6" t="s">
        <v>12</v>
      </c>
      <c r="C21" s="14"/>
      <c r="D21" s="7">
        <f>SUM(D8+D6)</f>
        <v>757</v>
      </c>
      <c r="E21" s="7">
        <f>SUM(E8+E6)</f>
        <v>636</v>
      </c>
      <c r="F21" s="7">
        <f>SUM(F8+F6)</f>
        <v>610</v>
      </c>
      <c r="G21" s="7">
        <f>SUM(G8+G6)</f>
        <v>2003</v>
      </c>
    </row>
    <row r="23" spans="1:7" x14ac:dyDescent="0.25">
      <c r="A23" t="s">
        <v>13</v>
      </c>
      <c r="B23" s="6" t="s">
        <v>13</v>
      </c>
      <c r="D23" s="8">
        <f>D21/D5</f>
        <v>0.79768177028451004</v>
      </c>
      <c r="E23" s="8">
        <f>E21/E5</f>
        <v>0.78810408921933084</v>
      </c>
      <c r="F23" s="8">
        <f>F21/F5</f>
        <v>0.80901856763925728</v>
      </c>
      <c r="G23" s="8">
        <f>G21/G5</f>
        <v>0.79800796812749009</v>
      </c>
    </row>
    <row r="24" spans="1:7" x14ac:dyDescent="0.25">
      <c r="A24" t="s">
        <v>17</v>
      </c>
    </row>
    <row r="25" spans="1:7" x14ac:dyDescent="0.25">
      <c r="A25" t="s">
        <v>18</v>
      </c>
    </row>
    <row r="27" spans="1:7" x14ac:dyDescent="0.25">
      <c r="A27" s="8">
        <f>K2</f>
        <v>0.79800796812749009</v>
      </c>
    </row>
    <row r="28" spans="1:7" x14ac:dyDescent="0.25">
      <c r="A28" s="8">
        <f>1-A27</f>
        <v>0.20199203187250991</v>
      </c>
      <c r="B28" t="s">
        <v>19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B1" zoomScale="90" zoomScaleNormal="90" workbookViewId="0">
      <selection activeCell="B17" sqref="B17"/>
    </sheetView>
  </sheetViews>
  <sheetFormatPr baseColWidth="10" defaultRowHeight="15" x14ac:dyDescent="0.25"/>
  <cols>
    <col min="1" max="1" width="25.140625" customWidth="1"/>
    <col min="2" max="2" width="67.42578125" customWidth="1"/>
    <col min="3" max="3" width="12.42578125" customWidth="1"/>
    <col min="6" max="6" width="11.42578125" customWidth="1"/>
    <col min="7" max="7" width="15.140625" customWidth="1"/>
    <col min="8" max="8" width="2.28515625" customWidth="1"/>
    <col min="9" max="9" width="16.7109375" customWidth="1"/>
    <col min="10" max="10" width="12.140625" customWidth="1"/>
    <col min="14" max="14" width="24.7109375" customWidth="1"/>
    <col min="15" max="15" width="22.85546875" customWidth="1"/>
  </cols>
  <sheetData>
    <row r="1" spans="1:15" ht="29.25" thickBot="1" x14ac:dyDescent="0.5">
      <c r="B1" s="10" t="s">
        <v>42</v>
      </c>
    </row>
    <row r="2" spans="1:15" ht="16.5" thickBot="1" x14ac:dyDescent="0.3">
      <c r="I2" s="24" t="s">
        <v>10</v>
      </c>
      <c r="J2" s="25">
        <f>G5-G7</f>
        <v>1942</v>
      </c>
      <c r="K2" s="26">
        <f>J2/G5</f>
        <v>0.77370517928286853</v>
      </c>
      <c r="M2" s="24" t="s">
        <v>40</v>
      </c>
      <c r="N2" s="25"/>
      <c r="O2" s="26">
        <f>G6/G8</f>
        <v>0.17058468957203135</v>
      </c>
    </row>
    <row r="3" spans="1:15" ht="42.75" customHeight="1" thickBot="1" x14ac:dyDescent="0.75">
      <c r="B3" s="5" t="s">
        <v>43</v>
      </c>
      <c r="E3" s="4"/>
    </row>
    <row r="4" spans="1:15" x14ac:dyDescent="0.25">
      <c r="B4" s="1" t="s">
        <v>11</v>
      </c>
      <c r="C4" s="3" t="s">
        <v>4</v>
      </c>
      <c r="D4" s="2" t="s">
        <v>0</v>
      </c>
      <c r="E4" s="2" t="s">
        <v>1</v>
      </c>
      <c r="F4" s="2" t="s">
        <v>2</v>
      </c>
      <c r="G4" s="2" t="s">
        <v>3</v>
      </c>
    </row>
    <row r="5" spans="1:15" x14ac:dyDescent="0.25">
      <c r="B5" s="20" t="s">
        <v>5</v>
      </c>
      <c r="C5" s="27">
        <f>G5/G5</f>
        <v>1</v>
      </c>
      <c r="D5" s="11">
        <v>949</v>
      </c>
      <c r="E5" s="11">
        <v>807</v>
      </c>
      <c r="F5" s="11">
        <v>754</v>
      </c>
      <c r="G5" s="22">
        <f>SUM(D5:F5)</f>
        <v>2510</v>
      </c>
      <c r="I5" s="9"/>
      <c r="J5" s="9"/>
      <c r="K5" s="9"/>
    </row>
    <row r="6" spans="1:15" x14ac:dyDescent="0.25">
      <c r="B6" s="20" t="s">
        <v>8</v>
      </c>
      <c r="C6" s="27">
        <f>G6/G5</f>
        <v>0.11274900398406375</v>
      </c>
      <c r="D6" s="11">
        <v>95</v>
      </c>
      <c r="E6" s="11">
        <v>91</v>
      </c>
      <c r="F6" s="11">
        <v>97</v>
      </c>
      <c r="G6" s="22">
        <f t="shared" ref="G6:G8" si="0">SUM(D6:F6)</f>
        <v>283</v>
      </c>
    </row>
    <row r="7" spans="1:15" x14ac:dyDescent="0.25">
      <c r="B7" s="20" t="s">
        <v>9</v>
      </c>
      <c r="C7" s="27">
        <f>G7/G5</f>
        <v>0.22629482071713147</v>
      </c>
      <c r="D7" s="11">
        <f>D5-D6-D8</f>
        <v>216</v>
      </c>
      <c r="E7" s="11">
        <f>E5-E6-E8</f>
        <v>180</v>
      </c>
      <c r="F7" s="11">
        <f>F5-F6-F8</f>
        <v>172</v>
      </c>
      <c r="G7" s="22">
        <f t="shared" si="0"/>
        <v>568</v>
      </c>
    </row>
    <row r="8" spans="1:15" x14ac:dyDescent="0.25">
      <c r="B8" s="21" t="s">
        <v>6</v>
      </c>
      <c r="C8" s="28">
        <f>G8/G5</f>
        <v>0.66095617529880479</v>
      </c>
      <c r="D8" s="12">
        <f>D9+D10</f>
        <v>638</v>
      </c>
      <c r="E8" s="12">
        <f>E9+E10</f>
        <v>536</v>
      </c>
      <c r="F8" s="12">
        <f>F9+F10</f>
        <v>485</v>
      </c>
      <c r="G8" s="23">
        <f t="shared" si="0"/>
        <v>1659</v>
      </c>
    </row>
    <row r="9" spans="1:15" ht="23.25" customHeight="1" x14ac:dyDescent="0.25">
      <c r="A9" t="s">
        <v>32</v>
      </c>
      <c r="B9" s="17" t="s">
        <v>23</v>
      </c>
      <c r="C9" s="30">
        <f t="shared" ref="C9:C10" si="1">G9/$G$8</f>
        <v>0.6051838456901748</v>
      </c>
      <c r="D9" s="18">
        <v>365</v>
      </c>
      <c r="E9" s="18">
        <v>357</v>
      </c>
      <c r="F9" s="18">
        <v>282</v>
      </c>
      <c r="G9" s="18">
        <f t="shared" ref="G9:G10" si="2">SUM(D9:F9)</f>
        <v>1004</v>
      </c>
    </row>
    <row r="10" spans="1:15" ht="23.25" customHeight="1" x14ac:dyDescent="0.25">
      <c r="A10" t="s">
        <v>7</v>
      </c>
      <c r="B10" s="15" t="s">
        <v>22</v>
      </c>
      <c r="C10" s="29">
        <f t="shared" si="1"/>
        <v>0.3948161543098252</v>
      </c>
      <c r="D10" s="16">
        <v>273</v>
      </c>
      <c r="E10" s="16">
        <v>179</v>
      </c>
      <c r="F10" s="16">
        <v>203</v>
      </c>
      <c r="G10" s="16">
        <f t="shared" si="2"/>
        <v>655</v>
      </c>
    </row>
    <row r="11" spans="1:15" ht="21.75" customHeight="1" x14ac:dyDescent="0.25">
      <c r="B11" s="19" t="s">
        <v>39</v>
      </c>
      <c r="C11" s="13">
        <f>SUM(C9:C10)</f>
        <v>1</v>
      </c>
      <c r="D11" s="11">
        <f>SUM(D9:D10)</f>
        <v>638</v>
      </c>
      <c r="E11" s="11">
        <f>SUM(E9:E10)</f>
        <v>536</v>
      </c>
      <c r="F11" s="11">
        <f>SUM(F9:F10)</f>
        <v>485</v>
      </c>
      <c r="G11" s="11">
        <f>SUM(G9:G10)</f>
        <v>1659</v>
      </c>
    </row>
    <row r="12" spans="1:15" x14ac:dyDescent="0.25">
      <c r="B12" s="6" t="s">
        <v>12</v>
      </c>
      <c r="C12" s="14"/>
      <c r="D12" s="7">
        <f>SUM(D8+D6)</f>
        <v>733</v>
      </c>
      <c r="E12" s="7">
        <f>SUM(E8+E6)</f>
        <v>627</v>
      </c>
      <c r="F12" s="7">
        <f>SUM(F8+F6)</f>
        <v>582</v>
      </c>
      <c r="G12" s="7">
        <f>SUM(G8+G6)</f>
        <v>1942</v>
      </c>
    </row>
    <row r="14" spans="1:15" x14ac:dyDescent="0.25">
      <c r="A14" t="s">
        <v>13</v>
      </c>
      <c r="B14" s="6" t="s">
        <v>13</v>
      </c>
      <c r="D14" s="8">
        <f>D12/D5</f>
        <v>0.77239199157007377</v>
      </c>
      <c r="E14" s="8">
        <f>E12/E5</f>
        <v>0.77695167286245348</v>
      </c>
      <c r="F14" s="8">
        <f>F12/F5</f>
        <v>0.77188328912466841</v>
      </c>
      <c r="G14" s="8">
        <f>G12/G5</f>
        <v>0.77370517928286853</v>
      </c>
    </row>
    <row r="15" spans="1:15" x14ac:dyDescent="0.25">
      <c r="A15" t="s">
        <v>17</v>
      </c>
    </row>
    <row r="16" spans="1:15" x14ac:dyDescent="0.25">
      <c r="A16" t="s">
        <v>18</v>
      </c>
    </row>
    <row r="18" spans="1:1" x14ac:dyDescent="0.25">
      <c r="A18" s="8">
        <f>K2</f>
        <v>0.77370517928286853</v>
      </c>
    </row>
    <row r="19" spans="1:1" x14ac:dyDescent="0.25">
      <c r="A19" s="8">
        <f>1-A18</f>
        <v>0.22629482071713147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Présidentielles 2017 - Tour 1</vt:lpstr>
      <vt:lpstr>Présidentielles 2017 - Tour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Killian DANIS</dc:creator>
  <cp:lastModifiedBy>PROPRIETAIRE</cp:lastModifiedBy>
  <dcterms:created xsi:type="dcterms:W3CDTF">2014-05-25T17:22:11Z</dcterms:created>
  <dcterms:modified xsi:type="dcterms:W3CDTF">2017-05-08T20:04:10Z</dcterms:modified>
</cp:coreProperties>
</file>