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4240" windowHeight="1258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Feuil1!$A$1:$N$78</definedName>
  </definedNames>
  <calcPr calcId="125725"/>
</workbook>
</file>

<file path=xl/calcChain.xml><?xml version="1.0" encoding="utf-8"?>
<calcChain xmlns="http://schemas.openxmlformats.org/spreadsheetml/2006/main">
  <c r="M48" i="1"/>
  <c r="L48"/>
  <c r="K48"/>
  <c r="J48"/>
  <c r="I48"/>
  <c r="H48"/>
  <c r="M42"/>
  <c r="L42"/>
  <c r="K42"/>
  <c r="J42"/>
  <c r="I42"/>
  <c r="H42"/>
  <c r="M36"/>
  <c r="L36"/>
  <c r="K36"/>
  <c r="J36"/>
  <c r="I36"/>
  <c r="H36"/>
  <c r="M29"/>
  <c r="L29"/>
  <c r="K29"/>
  <c r="J29"/>
  <c r="I29"/>
  <c r="H29"/>
  <c r="L23"/>
  <c r="K23"/>
  <c r="J23"/>
  <c r="I23"/>
  <c r="H23"/>
  <c r="M23" s="1"/>
  <c r="M17"/>
  <c r="K17"/>
  <c r="J17"/>
  <c r="I17"/>
  <c r="H17"/>
  <c r="F36"/>
  <c r="F38" s="1"/>
  <c r="F42"/>
  <c r="F44" s="1"/>
  <c r="F29"/>
  <c r="F31" s="1"/>
  <c r="F23"/>
  <c r="F25" s="1"/>
  <c r="F8"/>
  <c r="F10" s="1"/>
  <c r="L17"/>
  <c r="F17"/>
  <c r="F19" s="1"/>
  <c r="L60"/>
  <c r="L54"/>
  <c r="F48"/>
  <c r="F50" s="1"/>
  <c r="K54"/>
  <c r="J54"/>
  <c r="I54"/>
  <c r="H54"/>
  <c r="F54"/>
  <c r="F56" s="1"/>
  <c r="K60"/>
  <c r="J60"/>
  <c r="I60"/>
  <c r="H60"/>
  <c r="F60"/>
  <c r="F62" s="1"/>
  <c r="G36" l="1"/>
  <c r="G42"/>
  <c r="G29"/>
  <c r="G23"/>
  <c r="G17"/>
  <c r="G48"/>
  <c r="G54"/>
  <c r="M54" s="1"/>
  <c r="G60"/>
  <c r="M60" s="1"/>
</calcChain>
</file>

<file path=xl/sharedStrings.xml><?xml version="1.0" encoding="utf-8"?>
<sst xmlns="http://schemas.openxmlformats.org/spreadsheetml/2006/main" count="131" uniqueCount="119">
  <si>
    <t>N°</t>
  </si>
  <si>
    <t>Equipiers</t>
  </si>
  <si>
    <t>Heure</t>
  </si>
  <si>
    <t>Départ</t>
  </si>
  <si>
    <t>Longueur</t>
  </si>
  <si>
    <t>mesurée</t>
  </si>
  <si>
    <t>Arrivée</t>
  </si>
  <si>
    <t>Ecart</t>
  </si>
  <si>
    <t>km</t>
  </si>
  <si>
    <t xml:space="preserve">Vitesse de marche imposée : </t>
  </si>
  <si>
    <t>km/heure</t>
  </si>
  <si>
    <t>(1)</t>
  </si>
  <si>
    <r>
      <t xml:space="preserve">Longueur du circuit mesurée par les organisateurs </t>
    </r>
    <r>
      <rPr>
        <i/>
        <sz val="9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:</t>
    </r>
  </si>
  <si>
    <t xml:space="preserve">Heure </t>
  </si>
  <si>
    <t>(5)</t>
  </si>
  <si>
    <t>Temps à rajouter pour le pique-nique et  les balises :</t>
  </si>
  <si>
    <t>minutes</t>
  </si>
  <si>
    <t>Nombre de balises :</t>
  </si>
  <si>
    <t>QCM</t>
  </si>
  <si>
    <t>Positionnement</t>
  </si>
  <si>
    <t>balises</t>
  </si>
  <si>
    <t>Classement</t>
  </si>
  <si>
    <t>Notes :</t>
  </si>
  <si>
    <t>(6)</t>
  </si>
  <si>
    <t>(7)</t>
  </si>
  <si>
    <t>(8)</t>
  </si>
  <si>
    <t>(9)</t>
  </si>
  <si>
    <t>oubliées</t>
  </si>
  <si>
    <t>Bornes</t>
  </si>
  <si>
    <t>(réponses</t>
  </si>
  <si>
    <t>fausses)</t>
  </si>
  <si>
    <t>Nom Equipe</t>
  </si>
  <si>
    <t>Nombre d'équipes :</t>
  </si>
  <si>
    <r>
      <t xml:space="preserve">Longueur moyenne du circuit mesurée par équipes + organisateurs  </t>
    </r>
    <r>
      <rPr>
        <i/>
        <sz val="9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:</t>
    </r>
  </si>
  <si>
    <t>Temps</t>
  </si>
  <si>
    <t>(4)</t>
  </si>
  <si>
    <t>effectué</t>
  </si>
  <si>
    <t>ou</t>
  </si>
  <si>
    <t>= Temps de référence</t>
  </si>
  <si>
    <t>avec temps</t>
  </si>
  <si>
    <t>de référence</t>
  </si>
  <si>
    <t>(10)</t>
  </si>
  <si>
    <r>
      <t xml:space="preserve">Temps total du circuit avec la longueur moyenne </t>
    </r>
    <r>
      <rPr>
        <i/>
        <sz val="10"/>
        <color theme="1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:</t>
    </r>
  </si>
  <si>
    <t>(11)</t>
  </si>
  <si>
    <t>(4) HA : Heure réelle notée à la remise de l'enveloppe à l'arrivée de l'équipe</t>
  </si>
  <si>
    <t>Réelle (HA)</t>
  </si>
  <si>
    <t>(HD)</t>
  </si>
  <si>
    <t>(6) Ecart de temps en minutes entre le temps effectué par l'équipe et le temps de référence = (5)-(3)</t>
  </si>
  <si>
    <t>(5) HA-HD : Temps effectué réel par les équipes en heures et minutes</t>
  </si>
  <si>
    <t>réel (HA-HD)</t>
  </si>
  <si>
    <t>EQUIPES - RANDO'CHALLENGE 2016 à CHAMPCUEIL du 9/10/2016</t>
  </si>
  <si>
    <t>Organisateurs : JacquesTREHARD / Dédé CHEVALIER /Laurent PRUVOT / Jean-Louis CARCY</t>
  </si>
  <si>
    <t>(Cap.)</t>
  </si>
  <si>
    <t>BONUS</t>
  </si>
  <si>
    <t>SCORE</t>
  </si>
  <si>
    <t>FINAL</t>
  </si>
  <si>
    <t>Fil Rouge</t>
  </si>
  <si>
    <t>(12)</t>
  </si>
  <si>
    <t>Jacky POTIER</t>
  </si>
  <si>
    <t>Michèle POTIER</t>
  </si>
  <si>
    <t>Robert ALGAVA</t>
  </si>
  <si>
    <t>Katia ALGAVA</t>
  </si>
  <si>
    <t>Les Ball'Aises</t>
  </si>
  <si>
    <t>Daniel COIFFARD</t>
  </si>
  <si>
    <t>Julio DE CASTRO</t>
  </si>
  <si>
    <t>Gérard RUC</t>
  </si>
  <si>
    <t>Claude RAMBOURDIN</t>
  </si>
  <si>
    <t>Georges THIBAUDET (Cap.)</t>
  </si>
  <si>
    <t>Odile QUERE (Cap.)</t>
  </si>
  <si>
    <t>Marie-Claude THIBAUDET</t>
  </si>
  <si>
    <t>Thierry THIBAUDET</t>
  </si>
  <si>
    <t>Nino THIBAUDET (14 ans)</t>
  </si>
  <si>
    <t>Anne-Marie PARACHINI</t>
  </si>
  <si>
    <t>Laurence SERET</t>
  </si>
  <si>
    <t>Lydie VIZIOZ-FORTIN (Cap.)</t>
  </si>
  <si>
    <t>René VIZIOZ-FORTIN</t>
  </si>
  <si>
    <t>Les Mousquetaires</t>
  </si>
  <si>
    <t>Christiane LABBE-JANSEN</t>
  </si>
  <si>
    <t>Christine VELAY (Cap.)</t>
  </si>
  <si>
    <t>Alain MONCHAUX</t>
  </si>
  <si>
    <t>Rolande BOUCHE (Cap.)</t>
  </si>
  <si>
    <t>Michel BOUCHE</t>
  </si>
  <si>
    <t>Jean-Paul BOYER</t>
  </si>
  <si>
    <t>Emmanuelle MARCHE (Cap.)</t>
  </si>
  <si>
    <t>Ordre</t>
  </si>
  <si>
    <t>Laurent LESEL</t>
  </si>
  <si>
    <t>Jacqueline LESEL</t>
  </si>
  <si>
    <t>Les Ball'Angers</t>
  </si>
  <si>
    <t>Les Bédouins</t>
  </si>
  <si>
    <t>Les Joyeux Drilles</t>
  </si>
  <si>
    <t>Martine SALAMANDRA</t>
  </si>
  <si>
    <t>Les Voisins</t>
  </si>
  <si>
    <t>Erreurs</t>
  </si>
  <si>
    <t>Organisation</t>
  </si>
  <si>
    <t>Bonification</t>
  </si>
  <si>
    <t>(13)</t>
  </si>
  <si>
    <t>(12) Score Final = pénalité ecart temps + pénalité QCM + pénalité positionnement balises + pénalité balises oubliées - BONUS</t>
  </si>
  <si>
    <t>(13) Classement, le 1er étant celui qui a fait le moins de pénalités</t>
  </si>
  <si>
    <t>1er</t>
  </si>
  <si>
    <t>2ème</t>
  </si>
  <si>
    <t>4ème</t>
  </si>
  <si>
    <t>5ème</t>
  </si>
  <si>
    <t>6ème</t>
  </si>
  <si>
    <t>3ème</t>
  </si>
  <si>
    <t>(1) mesure du tracé éffectuée à l'aide d'un curvimètre sur la même carte par les organisateurs et les équipes</t>
  </si>
  <si>
    <t>(2) Longueur moyenne du circuit calculée à partir des mesures faites par les organisateurs et les équipes (éliminer les mesures extrêmes aberrantes si nécessaire)</t>
  </si>
  <si>
    <t>(3) Temps de référence = Temps calculé à partir de la longueur mesurée moyenne (2) + le temps imposé à toutes les équipes pour le pique-nique et les balises</t>
  </si>
  <si>
    <t xml:space="preserve">Calcul des pénalités en minutes : </t>
  </si>
  <si>
    <t>(7) QCM :</t>
  </si>
  <si>
    <t xml:space="preserve">(8) Positionnement des balises : </t>
  </si>
  <si>
    <t xml:space="preserve">(9) Borne oubliées : </t>
  </si>
  <si>
    <r>
      <t xml:space="preserve">(10) BONUS du </t>
    </r>
    <r>
      <rPr>
        <i/>
        <sz val="8"/>
        <rFont val="Arial"/>
        <family val="2"/>
      </rPr>
      <t>Fil Rouge :</t>
    </r>
  </si>
  <si>
    <t>mn par balise mal positionnée hors d'un cercle de 2 mm autour du positionnement réel (rentrer le nombre de positionnements faux dans la zone jaune)</t>
  </si>
  <si>
    <t>mn par réponse fausse (rentrer le nombre de réponses fausses dans la zone jaune)</t>
  </si>
  <si>
    <t>mn par borne oubliée (rentrer le nombre de balises oubliées dans la zone jaune)</t>
  </si>
  <si>
    <t>(11) Bonification exceptionnelle</t>
  </si>
  <si>
    <t>pour rattraper d'éventuels erreurs ou problèmes d'organisation : rentrer le nombre de minutes de bonification dans la zone jaune (elles seront déduites du total de pénalités)</t>
  </si>
  <si>
    <r>
      <t>Rentrer les données dans les cellule colorées en jaune</t>
    </r>
    <r>
      <rPr>
        <b/>
        <i/>
        <sz val="9"/>
        <color rgb="FF00B050"/>
        <rFont val="Calibri"/>
        <family val="2"/>
        <scheme val="minor"/>
      </rPr>
      <t xml:space="preserve"> (texte en vert)</t>
    </r>
  </si>
  <si>
    <t>mn (mettre 1 dans la zone jaune lorsque la réponse au fil rouge est bonne, 0 si elle est fausse)</t>
  </si>
</sst>
</file>

<file path=xl/styles.xml><?xml version="1.0" encoding="utf-8"?>
<styleSheet xmlns="http://schemas.openxmlformats.org/spreadsheetml/2006/main">
  <numFmts count="1">
    <numFmt numFmtId="164" formatCode="0.0"/>
  </numFmts>
  <fonts count="3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Arial"/>
      <family val="2"/>
    </font>
    <font>
      <b/>
      <i/>
      <sz val="11"/>
      <color rgb="FFFF0000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8"/>
      <name val="Arial"/>
      <family val="2"/>
    </font>
    <font>
      <b/>
      <sz val="12"/>
      <name val="Calibri"/>
      <family val="2"/>
      <scheme val="minor"/>
    </font>
    <font>
      <i/>
      <sz val="11"/>
      <color rgb="FF00B050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0"/>
      <color rgb="FF00B05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0" fillId="0" borderId="0" xfId="0" applyBorder="1"/>
    <xf numFmtId="20" fontId="0" fillId="0" borderId="0" xfId="0" applyNumberFormat="1"/>
    <xf numFmtId="49" fontId="0" fillId="0" borderId="0" xfId="0" applyNumberFormat="1"/>
    <xf numFmtId="18" fontId="1" fillId="0" borderId="0" xfId="0" applyNumberFormat="1" applyFont="1"/>
    <xf numFmtId="18" fontId="0" fillId="0" borderId="0" xfId="0" applyNumberFormat="1"/>
    <xf numFmtId="45" fontId="0" fillId="0" borderId="0" xfId="0" applyNumberFormat="1"/>
    <xf numFmtId="2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164" fontId="0" fillId="0" borderId="0" xfId="0" applyNumberFormat="1" applyProtection="1"/>
    <xf numFmtId="164" fontId="0" fillId="0" borderId="0" xfId="0" applyNumberFormat="1" applyFill="1" applyProtection="1"/>
    <xf numFmtId="0" fontId="24" fillId="0" borderId="0" xfId="0" applyFont="1" applyProtection="1"/>
    <xf numFmtId="1" fontId="0" fillId="0" borderId="0" xfId="0" applyNumberFormat="1" applyFill="1" applyProtection="1"/>
    <xf numFmtId="49" fontId="0" fillId="0" borderId="0" xfId="0" applyNumberFormat="1" applyAlignment="1" applyProtection="1">
      <alignment horizontal="left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center"/>
    </xf>
    <xf numFmtId="0" fontId="14" fillId="2" borderId="3" xfId="0" applyFont="1" applyFill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right"/>
    </xf>
    <xf numFmtId="0" fontId="1" fillId="0" borderId="5" xfId="0" applyFont="1" applyBorder="1" applyAlignment="1" applyProtection="1">
      <alignment horizontal="center"/>
    </xf>
    <xf numFmtId="0" fontId="11" fillId="0" borderId="5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5" fillId="2" borderId="14" xfId="0" applyFont="1" applyFill="1" applyBorder="1" applyAlignment="1" applyProtection="1">
      <alignment horizontal="center"/>
    </xf>
    <xf numFmtId="0" fontId="14" fillId="2" borderId="6" xfId="0" applyFont="1" applyFill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center"/>
    </xf>
    <xf numFmtId="49" fontId="1" fillId="0" borderId="7" xfId="0" applyNumberFormat="1" applyFont="1" applyBorder="1" applyAlignment="1" applyProtection="1">
      <alignment horizontal="center"/>
    </xf>
    <xf numFmtId="49" fontId="1" fillId="0" borderId="8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10" fillId="0" borderId="8" xfId="0" applyNumberFormat="1" applyFont="1" applyBorder="1" applyAlignment="1" applyProtection="1">
      <alignment horizontal="center"/>
    </xf>
    <xf numFmtId="49" fontId="10" fillId="0" borderId="15" xfId="0" applyNumberFormat="1" applyFont="1" applyBorder="1" applyAlignment="1" applyProtection="1">
      <alignment horizontal="center"/>
    </xf>
    <xf numFmtId="49" fontId="10" fillId="2" borderId="15" xfId="0" applyNumberFormat="1" applyFont="1" applyFill="1" applyBorder="1" applyAlignment="1" applyProtection="1">
      <alignment horizontal="center"/>
    </xf>
    <xf numFmtId="49" fontId="15" fillId="2" borderId="9" xfId="0" applyNumberFormat="1" applyFont="1" applyFill="1" applyBorder="1" applyAlignment="1" applyProtection="1">
      <alignment horizontal="center"/>
    </xf>
    <xf numFmtId="20" fontId="21" fillId="0" borderId="5" xfId="0" applyNumberFormat="1" applyFont="1" applyBorder="1" applyAlignment="1" applyProtection="1">
      <alignment horizontal="center"/>
    </xf>
    <xf numFmtId="164" fontId="21" fillId="0" borderId="5" xfId="0" applyNumberFormat="1" applyFont="1" applyBorder="1" applyAlignment="1" applyProtection="1">
      <alignment horizontal="center"/>
    </xf>
    <xf numFmtId="1" fontId="21" fillId="0" borderId="5" xfId="0" applyNumberFormat="1" applyFont="1" applyBorder="1" applyAlignment="1" applyProtection="1">
      <alignment horizontal="center"/>
    </xf>
    <xf numFmtId="1" fontId="0" fillId="0" borderId="5" xfId="0" applyNumberFormat="1" applyFont="1" applyBorder="1" applyAlignment="1" applyProtection="1">
      <alignment horizontal="center"/>
    </xf>
    <xf numFmtId="1" fontId="4" fillId="2" borderId="14" xfId="0" applyNumberFormat="1" applyFont="1" applyFill="1" applyBorder="1" applyAlignment="1" applyProtection="1">
      <alignment horizontal="center"/>
    </xf>
    <xf numFmtId="0" fontId="19" fillId="2" borderId="6" xfId="0" applyFont="1" applyFill="1" applyBorder="1" applyAlignment="1" applyProtection="1">
      <alignment horizontal="center"/>
    </xf>
    <xf numFmtId="0" fontId="21" fillId="0" borderId="5" xfId="0" applyFont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/>
    </xf>
    <xf numFmtId="0" fontId="16" fillId="0" borderId="5" xfId="0" applyFont="1" applyBorder="1" applyAlignment="1" applyProtection="1">
      <alignment horizontal="center"/>
    </xf>
    <xf numFmtId="1" fontId="16" fillId="0" borderId="5" xfId="0" applyNumberFormat="1" applyFont="1" applyBorder="1" applyAlignment="1" applyProtection="1">
      <alignment horizontal="center"/>
    </xf>
    <xf numFmtId="0" fontId="27" fillId="0" borderId="14" xfId="0" applyFont="1" applyFill="1" applyBorder="1" applyAlignment="1" applyProtection="1">
      <alignment horizontal="center"/>
    </xf>
    <xf numFmtId="1" fontId="17" fillId="2" borderId="14" xfId="0" applyNumberFormat="1" applyFont="1" applyFill="1" applyBorder="1" applyAlignment="1" applyProtection="1">
      <alignment horizontal="center"/>
    </xf>
    <xf numFmtId="0" fontId="18" fillId="0" borderId="5" xfId="0" applyFont="1" applyBorder="1" applyAlignment="1" applyProtection="1">
      <alignment horizontal="center"/>
    </xf>
    <xf numFmtId="49" fontId="0" fillId="0" borderId="5" xfId="0" applyNumberFormat="1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21" fillId="0" borderId="11" xfId="0" applyFont="1" applyBorder="1" applyAlignment="1" applyProtection="1">
      <alignment horizontal="center"/>
    </xf>
    <xf numFmtId="164" fontId="21" fillId="0" borderId="11" xfId="0" applyNumberFormat="1" applyFont="1" applyBorder="1" applyAlignment="1" applyProtection="1">
      <alignment horizontal="center"/>
    </xf>
    <xf numFmtId="0" fontId="18" fillId="0" borderId="11" xfId="0" applyFont="1" applyBorder="1" applyAlignment="1" applyProtection="1">
      <alignment horizontal="center"/>
    </xf>
    <xf numFmtId="49" fontId="0" fillId="0" borderId="11" xfId="0" applyNumberFormat="1" applyFont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4" fillId="2" borderId="16" xfId="0" applyFont="1" applyFill="1" applyBorder="1" applyAlignment="1" applyProtection="1">
      <alignment horizontal="center"/>
    </xf>
    <xf numFmtId="0" fontId="19" fillId="2" borderId="12" xfId="0" applyFont="1" applyFill="1" applyBorder="1" applyAlignment="1" applyProtection="1">
      <alignment horizontal="center"/>
    </xf>
    <xf numFmtId="0" fontId="23" fillId="0" borderId="5" xfId="0" applyFont="1" applyBorder="1" applyAlignment="1" applyProtection="1">
      <alignment horizontal="center"/>
    </xf>
    <xf numFmtId="164" fontId="23" fillId="0" borderId="5" xfId="0" applyNumberFormat="1" applyFont="1" applyBorder="1" applyAlignment="1" applyProtection="1">
      <alignment horizontal="center"/>
    </xf>
    <xf numFmtId="1" fontId="23" fillId="0" borderId="5" xfId="0" applyNumberFormat="1" applyFont="1" applyBorder="1" applyAlignment="1" applyProtection="1">
      <alignment horizontal="center"/>
    </xf>
    <xf numFmtId="1" fontId="1" fillId="0" borderId="5" xfId="0" applyNumberFormat="1" applyFont="1" applyBorder="1" applyAlignment="1" applyProtection="1">
      <alignment horizontal="center"/>
    </xf>
    <xf numFmtId="1" fontId="5" fillId="2" borderId="14" xfId="0" applyNumberFormat="1" applyFont="1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0" fillId="0" borderId="14" xfId="0" applyFont="1" applyBorder="1" applyAlignment="1" applyProtection="1">
      <alignment horizontal="center"/>
    </xf>
    <xf numFmtId="0" fontId="0" fillId="0" borderId="14" xfId="0" applyFont="1" applyFill="1" applyBorder="1" applyAlignment="1" applyProtection="1">
      <alignment horizontal="center"/>
    </xf>
    <xf numFmtId="0" fontId="0" fillId="0" borderId="11" xfId="0" applyFont="1" applyBorder="1" applyAlignment="1" applyProtection="1">
      <alignment horizontal="center"/>
    </xf>
    <xf numFmtId="0" fontId="0" fillId="0" borderId="16" xfId="0" applyFont="1" applyBorder="1" applyAlignment="1" applyProtection="1">
      <alignment horizontal="center"/>
    </xf>
    <xf numFmtId="0" fontId="0" fillId="0" borderId="16" xfId="0" applyFont="1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21" fillId="0" borderId="8" xfId="0" applyFont="1" applyBorder="1" applyAlignment="1" applyProtection="1">
      <alignment horizontal="center"/>
    </xf>
    <xf numFmtId="164" fontId="21" fillId="0" borderId="8" xfId="0" applyNumberFormat="1" applyFont="1" applyBorder="1" applyAlignment="1" applyProtection="1">
      <alignment horizontal="center"/>
    </xf>
    <xf numFmtId="0" fontId="18" fillId="0" borderId="8" xfId="0" applyFont="1" applyBorder="1" applyAlignment="1" applyProtection="1">
      <alignment horizontal="center"/>
    </xf>
    <xf numFmtId="49" fontId="0" fillId="0" borderId="8" xfId="0" applyNumberFormat="1" applyFon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4" fillId="2" borderId="15" xfId="0" applyFont="1" applyFill="1" applyBorder="1" applyAlignment="1" applyProtection="1">
      <alignment horizontal="center"/>
    </xf>
    <xf numFmtId="0" fontId="19" fillId="2" borderId="9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/>
    </xf>
    <xf numFmtId="1" fontId="0" fillId="0" borderId="0" xfId="0" applyNumberFormat="1"/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" fontId="0" fillId="0" borderId="0" xfId="0" applyNumberFormat="1" applyBorder="1"/>
    <xf numFmtId="1" fontId="7" fillId="0" borderId="0" xfId="0" applyNumberFormat="1" applyFont="1"/>
    <xf numFmtId="0" fontId="5" fillId="0" borderId="13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1" fontId="29" fillId="0" borderId="14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49" fontId="2" fillId="0" borderId="0" xfId="0" applyNumberFormat="1" applyFont="1" applyAlignment="1" applyProtection="1">
      <alignment horizontal="right"/>
    </xf>
    <xf numFmtId="49" fontId="2" fillId="0" borderId="0" xfId="0" applyNumberFormat="1" applyFont="1" applyAlignment="1" applyProtection="1">
      <alignment horizontal="left"/>
    </xf>
    <xf numFmtId="49" fontId="4" fillId="0" borderId="0" xfId="0" applyNumberFormat="1" applyFont="1" applyAlignment="1" applyProtection="1">
      <alignment horizontal="left"/>
    </xf>
    <xf numFmtId="0" fontId="13" fillId="0" borderId="0" xfId="0" applyFont="1" applyAlignment="1" applyProtection="1">
      <alignment horizontal="right"/>
    </xf>
    <xf numFmtId="49" fontId="13" fillId="0" borderId="0" xfId="0" applyNumberFormat="1" applyFont="1" applyAlignment="1" applyProtection="1">
      <alignment horizontal="left"/>
    </xf>
    <xf numFmtId="0" fontId="26" fillId="0" borderId="0" xfId="0" applyFont="1" applyAlignment="1" applyProtection="1">
      <alignment horizontal="left"/>
    </xf>
    <xf numFmtId="0" fontId="31" fillId="3" borderId="0" xfId="0" applyFont="1" applyFill="1" applyProtection="1"/>
    <xf numFmtId="0" fontId="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/>
    <xf numFmtId="0" fontId="21" fillId="3" borderId="0" xfId="0" applyFont="1" applyFill="1" applyAlignment="1" applyProtection="1">
      <alignment horizontal="left"/>
    </xf>
    <xf numFmtId="164" fontId="21" fillId="3" borderId="0" xfId="0" applyNumberFormat="1" applyFont="1" applyFill="1" applyProtection="1"/>
    <xf numFmtId="0" fontId="16" fillId="0" borderId="5" xfId="0" applyFont="1" applyBorder="1" applyProtection="1"/>
    <xf numFmtId="1" fontId="21" fillId="3" borderId="5" xfId="0" applyNumberFormat="1" applyFont="1" applyFill="1" applyBorder="1" applyAlignment="1" applyProtection="1">
      <alignment horizontal="center"/>
    </xf>
    <xf numFmtId="1" fontId="21" fillId="3" borderId="14" xfId="0" applyNumberFormat="1" applyFont="1" applyFill="1" applyBorder="1" applyAlignment="1" applyProtection="1">
      <alignment horizontal="center"/>
    </xf>
    <xf numFmtId="1" fontId="28" fillId="3" borderId="14" xfId="0" applyNumberFormat="1" applyFont="1" applyFill="1" applyBorder="1" applyAlignment="1" applyProtection="1">
      <alignment horizontal="center"/>
    </xf>
    <xf numFmtId="0" fontId="4" fillId="0" borderId="5" xfId="0" applyFont="1" applyBorder="1" applyAlignment="1" applyProtection="1">
      <alignment horizontal="right"/>
    </xf>
    <xf numFmtId="0" fontId="0" fillId="0" borderId="5" xfId="0" applyBorder="1" applyAlignment="1" applyProtection="1">
      <alignment horizontal="right"/>
    </xf>
    <xf numFmtId="20" fontId="22" fillId="3" borderId="5" xfId="0" applyNumberFormat="1" applyFont="1" applyFill="1" applyBorder="1" applyAlignment="1" applyProtection="1">
      <alignment horizontal="center"/>
    </xf>
    <xf numFmtId="164" fontId="22" fillId="3" borderId="5" xfId="0" applyNumberFormat="1" applyFont="1" applyFill="1" applyBorder="1" applyAlignment="1" applyProtection="1">
      <alignment horizontal="center"/>
    </xf>
    <xf numFmtId="0" fontId="19" fillId="4" borderId="6" xfId="0" applyFont="1" applyFill="1" applyBorder="1" applyAlignment="1" applyProtection="1">
      <alignment horizontal="center"/>
    </xf>
    <xf numFmtId="0" fontId="0" fillId="0" borderId="11" xfId="0" applyFont="1" applyBorder="1" applyAlignment="1" applyProtection="1">
      <alignment horizontal="right"/>
    </xf>
    <xf numFmtId="0" fontId="0" fillId="0" borderId="11" xfId="0" applyBorder="1" applyAlignment="1" applyProtection="1">
      <alignment horizontal="right"/>
    </xf>
    <xf numFmtId="1" fontId="25" fillId="3" borderId="5" xfId="0" applyNumberFormat="1" applyFont="1" applyFill="1" applyBorder="1" applyAlignment="1" applyProtection="1">
      <alignment horizontal="center"/>
    </xf>
    <xf numFmtId="1" fontId="25" fillId="3" borderId="14" xfId="0" applyNumberFormat="1" applyFont="1" applyFill="1" applyBorder="1" applyAlignment="1" applyProtection="1">
      <alignment horizontal="center"/>
    </xf>
    <xf numFmtId="1" fontId="30" fillId="3" borderId="14" xfId="0" applyNumberFormat="1" applyFont="1" applyFill="1" applyBorder="1" applyAlignment="1" applyProtection="1">
      <alignment horizontal="center"/>
    </xf>
    <xf numFmtId="0" fontId="0" fillId="0" borderId="5" xfId="0" applyFont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workbookViewId="0">
      <selection activeCell="R21" sqref="R21"/>
    </sheetView>
  </sheetViews>
  <sheetFormatPr baseColWidth="10" defaultRowHeight="15"/>
  <cols>
    <col min="1" max="1" width="5.375" style="14" customWidth="1"/>
    <col min="2" max="2" width="28" style="3" customWidth="1"/>
    <col min="3" max="4" width="11.375" style="1"/>
    <col min="5" max="5" width="15.625" bestFit="1" customWidth="1"/>
    <col min="7" max="7" width="11.875" customWidth="1"/>
    <col min="12" max="12" width="11" style="4"/>
    <col min="13" max="13" width="11.375" style="4"/>
    <col min="14" max="14" width="11.375" style="6" customWidth="1"/>
    <col min="15" max="15" width="11" style="109"/>
  </cols>
  <sheetData>
    <row r="1" spans="1:18" ht="18.75">
      <c r="A1" s="133" t="s">
        <v>50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8">
      <c r="A2" s="135" t="s">
        <v>51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8">
      <c r="A3" s="132"/>
      <c r="B3" s="15"/>
      <c r="C3" s="16"/>
      <c r="D3" s="16"/>
      <c r="E3" s="17"/>
      <c r="F3" s="17"/>
      <c r="G3" s="17"/>
      <c r="H3" s="17"/>
      <c r="I3" s="17"/>
      <c r="J3" s="17"/>
      <c r="K3" s="17"/>
      <c r="L3" s="18"/>
      <c r="M3" s="18"/>
      <c r="N3" s="19"/>
    </row>
    <row r="4" spans="1:18">
      <c r="A4" s="132"/>
      <c r="B4" s="15"/>
      <c r="C4" s="16"/>
      <c r="D4" s="20"/>
      <c r="E4" s="20" t="s">
        <v>17</v>
      </c>
      <c r="F4" s="21">
        <v>15</v>
      </c>
      <c r="G4" s="17"/>
      <c r="H4" s="17"/>
      <c r="I4" s="17"/>
      <c r="J4" s="17"/>
      <c r="K4" s="17"/>
      <c r="L4" s="18"/>
      <c r="M4" s="18"/>
      <c r="N4" s="19"/>
    </row>
    <row r="5" spans="1:18">
      <c r="A5" s="132"/>
      <c r="B5" s="15"/>
      <c r="C5" s="16"/>
      <c r="D5" s="20"/>
      <c r="E5" s="20" t="s">
        <v>32</v>
      </c>
      <c r="F5" s="137">
        <v>6</v>
      </c>
      <c r="G5" s="17"/>
      <c r="H5" s="17"/>
      <c r="I5" s="17"/>
      <c r="J5" s="17"/>
      <c r="K5" s="17"/>
      <c r="L5" s="18"/>
      <c r="M5" s="18"/>
      <c r="N5" s="19"/>
    </row>
    <row r="6" spans="1:18">
      <c r="A6" s="132"/>
      <c r="B6" s="15"/>
      <c r="C6" s="16"/>
      <c r="D6" s="20"/>
      <c r="E6" s="20" t="s">
        <v>9</v>
      </c>
      <c r="F6" s="22">
        <v>3.6</v>
      </c>
      <c r="G6" s="17" t="s">
        <v>10</v>
      </c>
      <c r="H6" s="17"/>
      <c r="I6" s="17"/>
      <c r="J6" s="17"/>
      <c r="K6" s="17"/>
      <c r="L6" s="18"/>
      <c r="M6" s="18"/>
      <c r="N6" s="19"/>
    </row>
    <row r="7" spans="1:18">
      <c r="A7" s="132"/>
      <c r="B7" s="15"/>
      <c r="C7" s="16"/>
      <c r="D7" s="20"/>
      <c r="E7" s="20" t="s">
        <v>12</v>
      </c>
      <c r="F7" s="138">
        <v>15</v>
      </c>
      <c r="G7" s="17" t="s">
        <v>8</v>
      </c>
      <c r="H7" s="17"/>
      <c r="I7" s="17"/>
      <c r="J7" s="17"/>
      <c r="K7" s="17"/>
      <c r="L7" s="18"/>
      <c r="M7" s="18"/>
      <c r="N7" s="19"/>
    </row>
    <row r="8" spans="1:18">
      <c r="A8" s="132"/>
      <c r="B8" s="15"/>
      <c r="C8" s="16"/>
      <c r="D8" s="20"/>
      <c r="E8" s="20" t="s">
        <v>33</v>
      </c>
      <c r="F8" s="23">
        <f>ROUND((F7+SUM(D17:D60))/(F5+1),1)</f>
        <v>14.7</v>
      </c>
      <c r="G8" s="17" t="s">
        <v>8</v>
      </c>
      <c r="H8" s="24"/>
      <c r="I8" s="17"/>
      <c r="J8" s="17"/>
      <c r="K8" s="17"/>
      <c r="L8" s="18"/>
      <c r="M8" s="18"/>
      <c r="N8" s="19"/>
    </row>
    <row r="9" spans="1:18">
      <c r="A9" s="132"/>
      <c r="B9" s="15"/>
      <c r="C9" s="16"/>
      <c r="D9" s="20"/>
      <c r="E9" s="20" t="s">
        <v>15</v>
      </c>
      <c r="F9" s="25">
        <v>80</v>
      </c>
      <c r="G9" s="17" t="s">
        <v>16</v>
      </c>
      <c r="H9" s="17"/>
      <c r="I9" s="17"/>
      <c r="J9" s="17"/>
      <c r="K9" s="17"/>
      <c r="L9" s="18"/>
      <c r="M9" s="18"/>
      <c r="N9" s="19"/>
    </row>
    <row r="10" spans="1:18" ht="15.75" thickBot="1">
      <c r="A10" s="132"/>
      <c r="B10" s="15"/>
      <c r="C10" s="16"/>
      <c r="D10" s="20"/>
      <c r="E10" s="20" t="s">
        <v>42</v>
      </c>
      <c r="F10" s="25">
        <f>ROUND(F8/0.06,0)+F9</f>
        <v>325</v>
      </c>
      <c r="G10" s="17" t="s">
        <v>16</v>
      </c>
      <c r="H10" s="26" t="s">
        <v>38</v>
      </c>
      <c r="I10" s="17"/>
      <c r="J10" s="17"/>
      <c r="K10" s="17"/>
      <c r="L10" s="18"/>
      <c r="M10" s="18"/>
      <c r="N10" s="19"/>
    </row>
    <row r="11" spans="1:18" s="14" customFormat="1">
      <c r="A11" s="27" t="s">
        <v>0</v>
      </c>
      <c r="B11" s="28" t="s">
        <v>31</v>
      </c>
      <c r="C11" s="29" t="s">
        <v>2</v>
      </c>
      <c r="D11" s="29" t="s">
        <v>4</v>
      </c>
      <c r="E11" s="29" t="s">
        <v>13</v>
      </c>
      <c r="F11" s="29" t="s">
        <v>34</v>
      </c>
      <c r="G11" s="29" t="s">
        <v>7</v>
      </c>
      <c r="H11" s="29" t="s">
        <v>18</v>
      </c>
      <c r="I11" s="30" t="s">
        <v>19</v>
      </c>
      <c r="J11" s="29" t="s">
        <v>28</v>
      </c>
      <c r="K11" s="31" t="s">
        <v>53</v>
      </c>
      <c r="L11" s="114" t="s">
        <v>94</v>
      </c>
      <c r="M11" s="32" t="s">
        <v>54</v>
      </c>
      <c r="N11" s="33" t="s">
        <v>21</v>
      </c>
      <c r="O11" s="110"/>
    </row>
    <row r="12" spans="1:18" s="14" customFormat="1">
      <c r="A12" s="34" t="s">
        <v>84</v>
      </c>
      <c r="B12" s="35" t="s">
        <v>1</v>
      </c>
      <c r="C12" s="36" t="s">
        <v>3</v>
      </c>
      <c r="D12" s="36" t="s">
        <v>5</v>
      </c>
      <c r="E12" s="36" t="s">
        <v>6</v>
      </c>
      <c r="F12" s="36" t="s">
        <v>36</v>
      </c>
      <c r="G12" s="36" t="s">
        <v>39</v>
      </c>
      <c r="H12" s="37" t="s">
        <v>29</v>
      </c>
      <c r="I12" s="36" t="s">
        <v>20</v>
      </c>
      <c r="J12" s="38" t="s">
        <v>27</v>
      </c>
      <c r="K12" s="38" t="s">
        <v>56</v>
      </c>
      <c r="L12" s="115" t="s">
        <v>92</v>
      </c>
      <c r="M12" s="39" t="s">
        <v>55</v>
      </c>
      <c r="N12" s="40"/>
      <c r="O12" s="110"/>
      <c r="R12" s="13"/>
    </row>
    <row r="13" spans="1:18" s="14" customFormat="1">
      <c r="A13" s="34" t="s">
        <v>3</v>
      </c>
      <c r="B13" s="36"/>
      <c r="C13" s="36" t="s">
        <v>46</v>
      </c>
      <c r="D13" s="41" t="s">
        <v>8</v>
      </c>
      <c r="E13" s="36" t="s">
        <v>45</v>
      </c>
      <c r="F13" s="36" t="s">
        <v>49</v>
      </c>
      <c r="G13" s="36" t="s">
        <v>40</v>
      </c>
      <c r="H13" s="42" t="s">
        <v>30</v>
      </c>
      <c r="I13" s="36"/>
      <c r="J13" s="38"/>
      <c r="K13" s="38"/>
      <c r="L13" s="115" t="s">
        <v>93</v>
      </c>
      <c r="M13" s="39"/>
      <c r="N13" s="40"/>
      <c r="O13" s="110"/>
    </row>
    <row r="14" spans="1:18" s="2" customFormat="1" ht="15.75" thickBot="1">
      <c r="A14" s="43"/>
      <c r="B14" s="44"/>
      <c r="C14" s="44"/>
      <c r="D14" s="45" t="s">
        <v>11</v>
      </c>
      <c r="E14" s="45" t="s">
        <v>35</v>
      </c>
      <c r="F14" s="45" t="s">
        <v>14</v>
      </c>
      <c r="G14" s="46" t="s">
        <v>23</v>
      </c>
      <c r="H14" s="46" t="s">
        <v>24</v>
      </c>
      <c r="I14" s="46" t="s">
        <v>25</v>
      </c>
      <c r="J14" s="47" t="s">
        <v>26</v>
      </c>
      <c r="K14" s="47" t="s">
        <v>41</v>
      </c>
      <c r="L14" s="47" t="s">
        <v>43</v>
      </c>
      <c r="M14" s="48" t="s">
        <v>57</v>
      </c>
      <c r="N14" s="49" t="s">
        <v>95</v>
      </c>
      <c r="O14" s="110"/>
    </row>
    <row r="15" spans="1:18" s="3" customFormat="1" ht="14.25" customHeight="1">
      <c r="A15" s="34">
        <v>5</v>
      </c>
      <c r="B15" s="139" t="s">
        <v>88</v>
      </c>
      <c r="C15" s="77"/>
      <c r="D15" s="78"/>
      <c r="E15" s="79"/>
      <c r="F15" s="80"/>
      <c r="G15" s="80"/>
      <c r="H15" s="140">
        <v>3</v>
      </c>
      <c r="I15" s="140">
        <v>1</v>
      </c>
      <c r="J15" s="141">
        <v>0</v>
      </c>
      <c r="K15" s="141">
        <v>1</v>
      </c>
      <c r="L15" s="142">
        <v>0</v>
      </c>
      <c r="M15" s="81"/>
      <c r="N15" s="55"/>
      <c r="O15" s="111"/>
      <c r="R15" s="12"/>
    </row>
    <row r="16" spans="1:18" ht="14.25" customHeight="1">
      <c r="A16" s="34"/>
      <c r="B16" s="143" t="s">
        <v>67</v>
      </c>
      <c r="C16" s="56"/>
      <c r="D16" s="51"/>
      <c r="E16" s="56"/>
      <c r="F16" s="57"/>
      <c r="G16" s="58"/>
      <c r="H16" s="59"/>
      <c r="I16" s="59"/>
      <c r="J16" s="60"/>
      <c r="K16" s="82"/>
      <c r="L16" s="118"/>
      <c r="M16" s="61"/>
      <c r="N16" s="55"/>
    </row>
    <row r="17" spans="1:18" ht="14.25" customHeight="1">
      <c r="A17" s="34"/>
      <c r="B17" s="144" t="s">
        <v>69</v>
      </c>
      <c r="C17" s="145">
        <v>0.44097222222222227</v>
      </c>
      <c r="D17" s="146">
        <v>14.8</v>
      </c>
      <c r="E17" s="145">
        <v>0.67013888888888884</v>
      </c>
      <c r="F17" s="62" t="str">
        <f>TEXT(E17-C17, "h:mm")</f>
        <v>5:30</v>
      </c>
      <c r="G17" s="63">
        <f>ABS(F19-$F$10)</f>
        <v>5</v>
      </c>
      <c r="H17" s="62">
        <f>H15*$C$72</f>
        <v>15</v>
      </c>
      <c r="I17" s="62">
        <f>I15*$C$73</f>
        <v>5</v>
      </c>
      <c r="J17" s="62">
        <f>J15*$C$74</f>
        <v>0</v>
      </c>
      <c r="K17" s="64">
        <f>K15*$C$75</f>
        <v>-10</v>
      </c>
      <c r="L17" s="122">
        <f>-L15</f>
        <v>0</v>
      </c>
      <c r="M17" s="65">
        <f xml:space="preserve"> SUM(G17:J17)+K17+L17</f>
        <v>15</v>
      </c>
      <c r="N17" s="147" t="s">
        <v>98</v>
      </c>
    </row>
    <row r="18" spans="1:18" ht="14.25" customHeight="1">
      <c r="A18" s="34"/>
      <c r="B18" s="144" t="s">
        <v>70</v>
      </c>
      <c r="C18" s="56"/>
      <c r="D18" s="51"/>
      <c r="E18" s="56"/>
      <c r="F18" s="59" t="s">
        <v>37</v>
      </c>
      <c r="G18" s="58"/>
      <c r="H18" s="36"/>
      <c r="I18" s="36"/>
      <c r="J18" s="38"/>
      <c r="K18" s="83"/>
      <c r="L18" s="117"/>
      <c r="M18" s="39"/>
      <c r="N18" s="55"/>
      <c r="R18" s="8"/>
    </row>
    <row r="19" spans="1:18" s="7" customFormat="1" ht="14.25" customHeight="1">
      <c r="A19" s="34"/>
      <c r="B19" s="144" t="s">
        <v>71</v>
      </c>
      <c r="C19" s="56"/>
      <c r="D19" s="51"/>
      <c r="E19" s="56"/>
      <c r="F19" s="66">
        <f>60*HOUR(F17)+MINUTE(F17)</f>
        <v>330</v>
      </c>
      <c r="G19" s="67"/>
      <c r="H19" s="59"/>
      <c r="I19" s="59"/>
      <c r="J19" s="60"/>
      <c r="K19" s="82"/>
      <c r="L19" s="118"/>
      <c r="M19" s="61"/>
      <c r="N19" s="55"/>
      <c r="O19" s="112"/>
    </row>
    <row r="20" spans="1:18" s="7" customFormat="1" ht="14.25" customHeight="1">
      <c r="A20" s="68"/>
      <c r="B20" s="148"/>
      <c r="C20" s="69"/>
      <c r="D20" s="70"/>
      <c r="E20" s="69"/>
      <c r="F20" s="71"/>
      <c r="G20" s="72"/>
      <c r="H20" s="73"/>
      <c r="I20" s="73"/>
      <c r="J20" s="74"/>
      <c r="K20" s="89"/>
      <c r="L20" s="119"/>
      <c r="M20" s="75"/>
      <c r="N20" s="76"/>
      <c r="O20" s="112"/>
    </row>
    <row r="21" spans="1:18" s="3" customFormat="1" ht="14.25" customHeight="1">
      <c r="A21" s="34">
        <v>6</v>
      </c>
      <c r="B21" s="139" t="s">
        <v>62</v>
      </c>
      <c r="C21" s="77"/>
      <c r="D21" s="78"/>
      <c r="E21" s="79"/>
      <c r="F21" s="80"/>
      <c r="G21" s="80"/>
      <c r="H21" s="140">
        <v>3</v>
      </c>
      <c r="I21" s="140">
        <v>3</v>
      </c>
      <c r="J21" s="141">
        <v>0</v>
      </c>
      <c r="K21" s="141">
        <v>1</v>
      </c>
      <c r="L21" s="142">
        <v>0</v>
      </c>
      <c r="M21" s="81"/>
      <c r="N21" s="55"/>
      <c r="O21" s="111"/>
      <c r="R21" s="10"/>
    </row>
    <row r="22" spans="1:18" ht="14.25" customHeight="1">
      <c r="A22" s="34"/>
      <c r="B22" s="143" t="s">
        <v>68</v>
      </c>
      <c r="C22" s="56"/>
      <c r="D22" s="51"/>
      <c r="E22" s="56"/>
      <c r="F22" s="57"/>
      <c r="G22" s="58"/>
      <c r="H22" s="59"/>
      <c r="I22" s="59"/>
      <c r="J22" s="60"/>
      <c r="K22" s="82"/>
      <c r="L22" s="118"/>
      <c r="M22" s="61"/>
      <c r="N22" s="55"/>
      <c r="R22" s="11"/>
    </row>
    <row r="23" spans="1:18" ht="14.25" customHeight="1">
      <c r="A23" s="34"/>
      <c r="B23" s="144" t="s">
        <v>63</v>
      </c>
      <c r="C23" s="145">
        <v>0.44444444444444442</v>
      </c>
      <c r="D23" s="146">
        <v>14.8</v>
      </c>
      <c r="E23" s="145">
        <v>0.67083333333333339</v>
      </c>
      <c r="F23" s="62" t="str">
        <f>TEXT(E23-C23, "h:mm")</f>
        <v>5:26</v>
      </c>
      <c r="G23" s="63">
        <f>ABS(F25-$F$10)</f>
        <v>1</v>
      </c>
      <c r="H23" s="62">
        <f>H21*$C$72</f>
        <v>15</v>
      </c>
      <c r="I23" s="62">
        <f>I21*$C$73</f>
        <v>15</v>
      </c>
      <c r="J23" s="62">
        <f>J21*$C$74</f>
        <v>0</v>
      </c>
      <c r="K23" s="64">
        <f>K21*$C$75</f>
        <v>-10</v>
      </c>
      <c r="L23" s="122">
        <f>-L21</f>
        <v>0</v>
      </c>
      <c r="M23" s="65">
        <f xml:space="preserve"> SUM(G23:J23)+K23+L23</f>
        <v>21</v>
      </c>
      <c r="N23" s="147" t="s">
        <v>99</v>
      </c>
    </row>
    <row r="24" spans="1:18" ht="14.25" customHeight="1">
      <c r="A24" s="34"/>
      <c r="B24" s="144" t="s">
        <v>64</v>
      </c>
      <c r="C24" s="56"/>
      <c r="D24" s="51"/>
      <c r="E24" s="56"/>
      <c r="F24" s="59" t="s">
        <v>37</v>
      </c>
      <c r="G24" s="58"/>
      <c r="H24" s="36"/>
      <c r="I24" s="36"/>
      <c r="J24" s="38"/>
      <c r="K24" s="83"/>
      <c r="L24" s="117"/>
      <c r="M24" s="39"/>
      <c r="N24" s="55"/>
      <c r="R24" s="9"/>
    </row>
    <row r="25" spans="1:18" s="7" customFormat="1" ht="14.25" customHeight="1">
      <c r="A25" s="34"/>
      <c r="B25" s="144" t="s">
        <v>65</v>
      </c>
      <c r="C25" s="56"/>
      <c r="D25" s="51"/>
      <c r="E25" s="56"/>
      <c r="F25" s="66">
        <f>60*HOUR(F23)+MINUTE(F23)</f>
        <v>326</v>
      </c>
      <c r="G25" s="67"/>
      <c r="H25" s="57"/>
      <c r="I25" s="57"/>
      <c r="J25" s="84"/>
      <c r="K25" s="85"/>
      <c r="L25" s="118"/>
      <c r="M25" s="61"/>
      <c r="N25" s="55"/>
      <c r="O25" s="112"/>
    </row>
    <row r="26" spans="1:18" s="7" customFormat="1" ht="15" customHeight="1">
      <c r="A26" s="68"/>
      <c r="B26" s="149" t="s">
        <v>66</v>
      </c>
      <c r="C26" s="69"/>
      <c r="D26" s="70"/>
      <c r="E26" s="69"/>
      <c r="F26" s="71"/>
      <c r="G26" s="72"/>
      <c r="H26" s="86"/>
      <c r="I26" s="86"/>
      <c r="J26" s="87"/>
      <c r="K26" s="88"/>
      <c r="L26" s="119"/>
      <c r="M26" s="75"/>
      <c r="N26" s="76"/>
      <c r="O26" s="112"/>
    </row>
    <row r="27" spans="1:18" s="3" customFormat="1" ht="14.25" customHeight="1">
      <c r="A27" s="34">
        <v>3</v>
      </c>
      <c r="B27" s="139" t="s">
        <v>87</v>
      </c>
      <c r="C27" s="50"/>
      <c r="D27" s="51"/>
      <c r="E27" s="52"/>
      <c r="F27" s="53"/>
      <c r="G27" s="53"/>
      <c r="H27" s="150">
        <v>1</v>
      </c>
      <c r="I27" s="150">
        <v>4</v>
      </c>
      <c r="J27" s="151">
        <v>0</v>
      </c>
      <c r="K27" s="151">
        <v>1</v>
      </c>
      <c r="L27" s="152">
        <v>10</v>
      </c>
      <c r="M27" s="54"/>
      <c r="N27" s="55"/>
      <c r="O27" s="111"/>
    </row>
    <row r="28" spans="1:18" ht="14.25" customHeight="1">
      <c r="A28" s="34"/>
      <c r="B28" s="143" t="s">
        <v>74</v>
      </c>
      <c r="C28" s="56"/>
      <c r="D28" s="51"/>
      <c r="E28" s="56"/>
      <c r="F28" s="57"/>
      <c r="G28" s="58"/>
      <c r="H28" s="59"/>
      <c r="I28" s="59"/>
      <c r="J28" s="60"/>
      <c r="K28" s="60"/>
      <c r="L28" s="116"/>
      <c r="M28" s="61"/>
      <c r="N28" s="55"/>
    </row>
    <row r="29" spans="1:18" ht="14.25" customHeight="1">
      <c r="A29" s="34"/>
      <c r="B29" s="144" t="s">
        <v>75</v>
      </c>
      <c r="C29" s="145">
        <v>0.42499999999999999</v>
      </c>
      <c r="D29" s="146">
        <v>14.8</v>
      </c>
      <c r="E29" s="145">
        <v>0.66527777777777775</v>
      </c>
      <c r="F29" s="62" t="str">
        <f>TEXT(E29-C29, "h:mm")</f>
        <v>5:46</v>
      </c>
      <c r="G29" s="63">
        <f>ABS(F31-$F$10)</f>
        <v>21</v>
      </c>
      <c r="H29" s="62">
        <f>H27*$C$72</f>
        <v>5</v>
      </c>
      <c r="I29" s="62">
        <f>I27*$C$73</f>
        <v>20</v>
      </c>
      <c r="J29" s="62">
        <f>J27*$C$74</f>
        <v>0</v>
      </c>
      <c r="K29" s="64">
        <f>K27*$C$75</f>
        <v>-10</v>
      </c>
      <c r="L29" s="122">
        <f>-L27</f>
        <v>-10</v>
      </c>
      <c r="M29" s="65">
        <f xml:space="preserve"> SUM(G29:J29)+K29+L29</f>
        <v>26</v>
      </c>
      <c r="N29" s="147" t="s">
        <v>103</v>
      </c>
    </row>
    <row r="30" spans="1:18" ht="14.25" customHeight="1">
      <c r="A30" s="34"/>
      <c r="B30" s="144" t="s">
        <v>58</v>
      </c>
      <c r="C30" s="56"/>
      <c r="D30" s="51"/>
      <c r="E30" s="56"/>
      <c r="F30" s="59" t="s">
        <v>37</v>
      </c>
      <c r="G30" s="58"/>
      <c r="H30" s="36"/>
      <c r="I30" s="36"/>
      <c r="J30" s="38"/>
      <c r="K30" s="38"/>
      <c r="L30" s="115"/>
      <c r="M30" s="39"/>
      <c r="N30" s="55"/>
      <c r="R30" s="8"/>
    </row>
    <row r="31" spans="1:18" s="7" customFormat="1" ht="14.25" customHeight="1">
      <c r="A31" s="34"/>
      <c r="B31" s="144" t="s">
        <v>59</v>
      </c>
      <c r="C31" s="56"/>
      <c r="D31" s="51"/>
      <c r="E31" s="56"/>
      <c r="F31" s="66">
        <f>60*HOUR(F29)+MINUTE(F29)</f>
        <v>346</v>
      </c>
      <c r="G31" s="67"/>
      <c r="H31" s="59"/>
      <c r="I31" s="59"/>
      <c r="J31" s="60"/>
      <c r="K31" s="60"/>
      <c r="L31" s="116"/>
      <c r="M31" s="61"/>
      <c r="N31" s="55"/>
      <c r="O31" s="112"/>
    </row>
    <row r="32" spans="1:18" s="7" customFormat="1" ht="14.25" customHeight="1">
      <c r="A32" s="34"/>
      <c r="B32" s="144" t="s">
        <v>60</v>
      </c>
      <c r="C32" s="56"/>
      <c r="D32" s="51"/>
      <c r="E32" s="56"/>
      <c r="F32" s="66"/>
      <c r="G32" s="67"/>
      <c r="H32" s="59"/>
      <c r="I32" s="59"/>
      <c r="J32" s="60"/>
      <c r="K32" s="60"/>
      <c r="L32" s="116"/>
      <c r="M32" s="61"/>
      <c r="N32" s="55"/>
      <c r="O32" s="112"/>
    </row>
    <row r="33" spans="1:15" s="7" customFormat="1" ht="14.25" customHeight="1">
      <c r="A33" s="68"/>
      <c r="B33" s="149" t="s">
        <v>61</v>
      </c>
      <c r="C33" s="69"/>
      <c r="D33" s="70"/>
      <c r="E33" s="69"/>
      <c r="F33" s="71"/>
      <c r="G33" s="72"/>
      <c r="H33" s="73"/>
      <c r="I33" s="73"/>
      <c r="J33" s="74"/>
      <c r="K33" s="74"/>
      <c r="L33" s="120"/>
      <c r="M33" s="75"/>
      <c r="N33" s="76"/>
      <c r="O33" s="112"/>
    </row>
    <row r="34" spans="1:15" s="3" customFormat="1" ht="14.25" customHeight="1">
      <c r="A34" s="34">
        <v>2</v>
      </c>
      <c r="B34" s="139" t="s">
        <v>76</v>
      </c>
      <c r="C34" s="77"/>
      <c r="D34" s="78"/>
      <c r="E34" s="79"/>
      <c r="F34" s="80"/>
      <c r="G34" s="80"/>
      <c r="H34" s="140">
        <v>4</v>
      </c>
      <c r="I34" s="140">
        <v>3</v>
      </c>
      <c r="J34" s="141">
        <v>0</v>
      </c>
      <c r="K34" s="141">
        <v>1</v>
      </c>
      <c r="L34" s="142">
        <v>0</v>
      </c>
      <c r="M34" s="81"/>
      <c r="N34" s="55"/>
      <c r="O34" s="111"/>
    </row>
    <row r="35" spans="1:15" ht="14.25" customHeight="1">
      <c r="A35" s="34"/>
      <c r="B35" s="143" t="s">
        <v>78</v>
      </c>
      <c r="C35" s="56"/>
      <c r="D35" s="51"/>
      <c r="E35" s="56"/>
      <c r="F35" s="57"/>
      <c r="G35" s="58"/>
      <c r="H35" s="59"/>
      <c r="I35" s="59"/>
      <c r="J35" s="60"/>
      <c r="K35" s="82"/>
      <c r="L35" s="118"/>
      <c r="M35" s="61"/>
      <c r="N35" s="55"/>
    </row>
    <row r="36" spans="1:15" ht="14.25" customHeight="1">
      <c r="A36" s="34"/>
      <c r="B36" s="144" t="s">
        <v>77</v>
      </c>
      <c r="C36" s="145">
        <v>0.43055555555555558</v>
      </c>
      <c r="D36" s="146">
        <v>14.4</v>
      </c>
      <c r="E36" s="145">
        <v>0.66666666666666663</v>
      </c>
      <c r="F36" s="62" t="str">
        <f>TEXT(E36-C36, "h:mm")</f>
        <v>5:40</v>
      </c>
      <c r="G36" s="63">
        <f>ABS(F38-$F$10)</f>
        <v>15</v>
      </c>
      <c r="H36" s="62">
        <f>H34*$C$72</f>
        <v>20</v>
      </c>
      <c r="I36" s="62">
        <f>I34*$C$73</f>
        <v>15</v>
      </c>
      <c r="J36" s="62">
        <f>J34*$C$74</f>
        <v>0</v>
      </c>
      <c r="K36" s="64">
        <f>K34*$C$75</f>
        <v>-10</v>
      </c>
      <c r="L36" s="122">
        <f>-L34</f>
        <v>0</v>
      </c>
      <c r="M36" s="65">
        <f xml:space="preserve"> SUM(G36:J36)+K36+L36</f>
        <v>40</v>
      </c>
      <c r="N36" s="147" t="s">
        <v>100</v>
      </c>
    </row>
    <row r="37" spans="1:15" ht="14.25" customHeight="1">
      <c r="A37" s="34"/>
      <c r="B37" s="144" t="s">
        <v>72</v>
      </c>
      <c r="C37" s="56"/>
      <c r="D37" s="51"/>
      <c r="E37" s="56"/>
      <c r="F37" s="59" t="s">
        <v>37</v>
      </c>
      <c r="G37" s="58"/>
      <c r="H37" s="36"/>
      <c r="I37" s="36"/>
      <c r="J37" s="38"/>
      <c r="K37" s="83"/>
      <c r="L37" s="117"/>
      <c r="M37" s="39"/>
      <c r="N37" s="55"/>
    </row>
    <row r="38" spans="1:15" s="7" customFormat="1" ht="14.25" customHeight="1">
      <c r="A38" s="34"/>
      <c r="B38" s="144" t="s">
        <v>73</v>
      </c>
      <c r="C38" s="56"/>
      <c r="D38" s="51"/>
      <c r="E38" s="56"/>
      <c r="F38" s="66">
        <f>60*HOUR(F36)+MINUTE(F36)</f>
        <v>340</v>
      </c>
      <c r="G38" s="67"/>
      <c r="H38" s="59"/>
      <c r="I38" s="59"/>
      <c r="J38" s="60"/>
      <c r="K38" s="82"/>
      <c r="L38" s="118"/>
      <c r="M38" s="61"/>
      <c r="N38" s="55"/>
      <c r="O38" s="112"/>
    </row>
    <row r="39" spans="1:15" s="7" customFormat="1" ht="14.25" customHeight="1">
      <c r="A39" s="68"/>
      <c r="B39" s="149" t="s">
        <v>79</v>
      </c>
      <c r="C39" s="69"/>
      <c r="D39" s="70"/>
      <c r="E39" s="69"/>
      <c r="F39" s="71"/>
      <c r="G39" s="72"/>
      <c r="H39" s="73"/>
      <c r="I39" s="73"/>
      <c r="J39" s="74"/>
      <c r="K39" s="89"/>
      <c r="L39" s="119"/>
      <c r="M39" s="75"/>
      <c r="N39" s="76"/>
      <c r="O39" s="112"/>
    </row>
    <row r="40" spans="1:15" s="3" customFormat="1" ht="14.25" customHeight="1">
      <c r="A40" s="34">
        <v>4</v>
      </c>
      <c r="B40" s="139" t="s">
        <v>89</v>
      </c>
      <c r="C40" s="77"/>
      <c r="D40" s="78"/>
      <c r="E40" s="79"/>
      <c r="F40" s="80"/>
      <c r="G40" s="80"/>
      <c r="H40" s="140">
        <v>4</v>
      </c>
      <c r="I40" s="140">
        <v>4</v>
      </c>
      <c r="J40" s="141">
        <v>0</v>
      </c>
      <c r="K40" s="141">
        <v>0</v>
      </c>
      <c r="L40" s="142">
        <v>0</v>
      </c>
      <c r="M40" s="81"/>
      <c r="N40" s="55"/>
      <c r="O40" s="111"/>
    </row>
    <row r="41" spans="1:15" ht="14.25" customHeight="1">
      <c r="A41" s="34"/>
      <c r="B41" s="143" t="s">
        <v>80</v>
      </c>
      <c r="C41" s="56"/>
      <c r="D41" s="51"/>
      <c r="E41" s="56"/>
      <c r="F41" s="57"/>
      <c r="G41" s="58"/>
      <c r="H41" s="59"/>
      <c r="I41" s="59"/>
      <c r="J41" s="60"/>
      <c r="K41" s="60"/>
      <c r="L41" s="116"/>
      <c r="M41" s="61"/>
      <c r="N41" s="55"/>
    </row>
    <row r="42" spans="1:15" ht="14.25" customHeight="1">
      <c r="A42" s="34"/>
      <c r="B42" s="144" t="s">
        <v>81</v>
      </c>
      <c r="C42" s="145">
        <v>0.43263888888888885</v>
      </c>
      <c r="D42" s="146">
        <v>14.8</v>
      </c>
      <c r="E42" s="145">
        <v>0.67152777777777783</v>
      </c>
      <c r="F42" s="62" t="str">
        <f>TEXT(E42-C42, "h:mm")</f>
        <v>5:44</v>
      </c>
      <c r="G42" s="63">
        <f>ABS(F44-$F$10)</f>
        <v>19</v>
      </c>
      <c r="H42" s="62">
        <f>H40*$C$72</f>
        <v>20</v>
      </c>
      <c r="I42" s="62">
        <f>I40*$C$73</f>
        <v>20</v>
      </c>
      <c r="J42" s="62">
        <f>J40*$C$74</f>
        <v>0</v>
      </c>
      <c r="K42" s="64">
        <f>K40*$C$75</f>
        <v>0</v>
      </c>
      <c r="L42" s="122">
        <f>-L40</f>
        <v>0</v>
      </c>
      <c r="M42" s="65">
        <f xml:space="preserve"> SUM(G42:J42)+K42+L42</f>
        <v>59</v>
      </c>
      <c r="N42" s="147" t="s">
        <v>101</v>
      </c>
    </row>
    <row r="43" spans="1:15" ht="14.25" customHeight="1">
      <c r="A43" s="34"/>
      <c r="B43" s="144" t="s">
        <v>90</v>
      </c>
      <c r="C43" s="56"/>
      <c r="D43" s="51"/>
      <c r="E43" s="56"/>
      <c r="F43" s="59" t="s">
        <v>37</v>
      </c>
      <c r="G43" s="58"/>
      <c r="H43" s="36"/>
      <c r="I43" s="36"/>
      <c r="J43" s="38"/>
      <c r="K43" s="83"/>
      <c r="L43" s="117"/>
      <c r="M43" s="39"/>
      <c r="N43" s="55"/>
    </row>
    <row r="44" spans="1:15" s="7" customFormat="1" ht="14.25" customHeight="1">
      <c r="A44" s="34"/>
      <c r="B44" s="144"/>
      <c r="C44" s="56"/>
      <c r="D44" s="51"/>
      <c r="E44" s="56"/>
      <c r="F44" s="66">
        <f>60*HOUR(F42)+MINUTE(F42)</f>
        <v>344</v>
      </c>
      <c r="G44" s="67"/>
      <c r="H44" s="59"/>
      <c r="I44" s="59"/>
      <c r="J44" s="60"/>
      <c r="K44" s="82"/>
      <c r="L44" s="118"/>
      <c r="M44" s="61"/>
      <c r="N44" s="55"/>
      <c r="O44" s="112"/>
    </row>
    <row r="45" spans="1:15" s="7" customFormat="1" ht="14.25" customHeight="1">
      <c r="A45" s="68"/>
      <c r="B45" s="148"/>
      <c r="C45" s="69"/>
      <c r="D45" s="70"/>
      <c r="E45" s="69"/>
      <c r="F45" s="71"/>
      <c r="G45" s="72"/>
      <c r="H45" s="73"/>
      <c r="I45" s="73"/>
      <c r="J45" s="74"/>
      <c r="K45" s="89"/>
      <c r="L45" s="119"/>
      <c r="M45" s="75"/>
      <c r="N45" s="76"/>
      <c r="O45" s="112"/>
    </row>
    <row r="46" spans="1:15" s="3" customFormat="1" ht="14.25" customHeight="1">
      <c r="A46" s="34">
        <v>1</v>
      </c>
      <c r="B46" s="139" t="s">
        <v>91</v>
      </c>
      <c r="C46" s="77"/>
      <c r="D46" s="78"/>
      <c r="E46" s="79"/>
      <c r="F46" s="80"/>
      <c r="G46" s="80"/>
      <c r="H46" s="140">
        <v>7</v>
      </c>
      <c r="I46" s="140">
        <v>6</v>
      </c>
      <c r="J46" s="141">
        <v>0</v>
      </c>
      <c r="K46" s="141">
        <v>0</v>
      </c>
      <c r="L46" s="142">
        <v>10</v>
      </c>
      <c r="M46" s="81"/>
      <c r="N46" s="55"/>
      <c r="O46" s="111"/>
    </row>
    <row r="47" spans="1:15" ht="14.25" customHeight="1">
      <c r="A47" s="34"/>
      <c r="B47" s="143" t="s">
        <v>83</v>
      </c>
      <c r="C47" s="56"/>
      <c r="D47" s="51"/>
      <c r="E47" s="56"/>
      <c r="F47" s="57"/>
      <c r="G47" s="58"/>
      <c r="H47" s="59"/>
      <c r="I47" s="59"/>
      <c r="J47" s="60"/>
      <c r="K47" s="60"/>
      <c r="L47" s="116"/>
      <c r="M47" s="61"/>
      <c r="N47" s="55"/>
    </row>
    <row r="48" spans="1:15" ht="14.25" customHeight="1">
      <c r="A48" s="34"/>
      <c r="B48" s="144" t="s">
        <v>82</v>
      </c>
      <c r="C48" s="145">
        <v>0.4145833333333333</v>
      </c>
      <c r="D48" s="146">
        <v>14.4</v>
      </c>
      <c r="E48" s="145">
        <v>0.65555555555555556</v>
      </c>
      <c r="F48" s="62" t="str">
        <f>TEXT(E48-C48, "h:mm")</f>
        <v>5:47</v>
      </c>
      <c r="G48" s="63">
        <f>ABS(F50-$F$10)</f>
        <v>22</v>
      </c>
      <c r="H48" s="62">
        <f>H46*$C$72</f>
        <v>35</v>
      </c>
      <c r="I48" s="62">
        <f>I46*$C$73</f>
        <v>30</v>
      </c>
      <c r="J48" s="62">
        <f>J46*$C$74</f>
        <v>0</v>
      </c>
      <c r="K48" s="64">
        <f>K46*$C$75</f>
        <v>0</v>
      </c>
      <c r="L48" s="122">
        <f>-L46</f>
        <v>-10</v>
      </c>
      <c r="M48" s="65">
        <f xml:space="preserve"> SUM(G48:J48)+K48+L48</f>
        <v>77</v>
      </c>
      <c r="N48" s="147" t="s">
        <v>102</v>
      </c>
    </row>
    <row r="49" spans="1:15" ht="14.25" customHeight="1">
      <c r="A49" s="34"/>
      <c r="B49" s="144" t="s">
        <v>85</v>
      </c>
      <c r="C49" s="56"/>
      <c r="D49" s="51"/>
      <c r="E49" s="56"/>
      <c r="F49" s="59" t="s">
        <v>37</v>
      </c>
      <c r="G49" s="58"/>
      <c r="H49" s="36"/>
      <c r="I49" s="36"/>
      <c r="J49" s="38"/>
      <c r="K49" s="83"/>
      <c r="L49" s="117"/>
      <c r="M49" s="39"/>
      <c r="N49" s="55"/>
    </row>
    <row r="50" spans="1:15" s="7" customFormat="1" ht="14.25" customHeight="1">
      <c r="A50" s="34"/>
      <c r="B50" s="144" t="s">
        <v>86</v>
      </c>
      <c r="C50" s="56"/>
      <c r="D50" s="51"/>
      <c r="E50" s="56"/>
      <c r="F50" s="66">
        <f>60*HOUR(F48)+MINUTE(F48)</f>
        <v>347</v>
      </c>
      <c r="G50" s="67"/>
      <c r="H50" s="59"/>
      <c r="I50" s="59"/>
      <c r="J50" s="60"/>
      <c r="K50" s="82"/>
      <c r="L50" s="118"/>
      <c r="M50" s="61"/>
      <c r="N50" s="55"/>
      <c r="O50" s="112"/>
    </row>
    <row r="51" spans="1:15" s="7" customFormat="1" ht="14.25" customHeight="1">
      <c r="A51" s="68"/>
      <c r="B51" s="149"/>
      <c r="C51" s="69"/>
      <c r="D51" s="70"/>
      <c r="E51" s="69"/>
      <c r="F51" s="71"/>
      <c r="G51" s="72"/>
      <c r="H51" s="73"/>
      <c r="I51" s="73"/>
      <c r="J51" s="74"/>
      <c r="K51" s="89"/>
      <c r="L51" s="119"/>
      <c r="M51" s="75"/>
      <c r="N51" s="76"/>
      <c r="O51" s="112"/>
    </row>
    <row r="52" spans="1:15" s="3" customFormat="1" ht="14.25" hidden="1" customHeight="1">
      <c r="A52" s="34"/>
      <c r="B52" s="139"/>
      <c r="C52" s="77"/>
      <c r="D52" s="78"/>
      <c r="E52" s="79"/>
      <c r="F52" s="80"/>
      <c r="G52" s="80"/>
      <c r="H52" s="140"/>
      <c r="I52" s="140"/>
      <c r="J52" s="141"/>
      <c r="K52" s="141"/>
      <c r="L52" s="142"/>
      <c r="M52" s="81"/>
      <c r="N52" s="55"/>
      <c r="O52" s="111"/>
    </row>
    <row r="53" spans="1:15" ht="14.25" hidden="1" customHeight="1">
      <c r="A53" s="34"/>
      <c r="B53" s="143" t="s">
        <v>52</v>
      </c>
      <c r="C53" s="56"/>
      <c r="D53" s="51"/>
      <c r="E53" s="56"/>
      <c r="F53" s="57"/>
      <c r="G53" s="58"/>
      <c r="H53" s="59"/>
      <c r="I53" s="59"/>
      <c r="J53" s="60"/>
      <c r="K53" s="60"/>
      <c r="L53" s="116"/>
      <c r="M53" s="61"/>
      <c r="N53" s="55"/>
    </row>
    <row r="54" spans="1:15" ht="14.25" hidden="1" customHeight="1">
      <c r="A54" s="34"/>
      <c r="B54" s="144"/>
      <c r="C54" s="145"/>
      <c r="D54" s="146"/>
      <c r="E54" s="145"/>
      <c r="F54" s="62" t="str">
        <f>TEXT(E54-C54, "h:mm")</f>
        <v>0:00</v>
      </c>
      <c r="G54" s="63">
        <f>ABS(F56-$F$10)</f>
        <v>325</v>
      </c>
      <c r="H54" s="62">
        <f>H52*5</f>
        <v>0</v>
      </c>
      <c r="I54" s="62">
        <f t="shared" ref="I54" si="0">I52*5</f>
        <v>0</v>
      </c>
      <c r="J54" s="62">
        <f>J52*10</f>
        <v>0</v>
      </c>
      <c r="K54" s="64">
        <f>K52*10</f>
        <v>0</v>
      </c>
      <c r="L54" s="122">
        <f>L52</f>
        <v>0</v>
      </c>
      <c r="M54" s="65">
        <f xml:space="preserve"> SUM(G54:J54)-K54-L54</f>
        <v>325</v>
      </c>
      <c r="N54" s="147"/>
    </row>
    <row r="55" spans="1:15" ht="14.25" hidden="1" customHeight="1">
      <c r="A55" s="34"/>
      <c r="B55" s="144"/>
      <c r="C55" s="56"/>
      <c r="D55" s="51"/>
      <c r="E55" s="56"/>
      <c r="F55" s="59" t="s">
        <v>37</v>
      </c>
      <c r="G55" s="58"/>
      <c r="H55" s="36"/>
      <c r="I55" s="36"/>
      <c r="J55" s="38"/>
      <c r="K55" s="83"/>
      <c r="L55" s="117"/>
      <c r="M55" s="39"/>
      <c r="N55" s="55"/>
    </row>
    <row r="56" spans="1:15" s="7" customFormat="1" ht="14.25" hidden="1" customHeight="1">
      <c r="A56" s="34"/>
      <c r="B56" s="144"/>
      <c r="C56" s="56"/>
      <c r="D56" s="51"/>
      <c r="E56" s="56"/>
      <c r="F56" s="66">
        <f>60*HOUR(F54)+MINUTE(F54)</f>
        <v>0</v>
      </c>
      <c r="G56" s="67"/>
      <c r="H56" s="59"/>
      <c r="I56" s="59"/>
      <c r="J56" s="60"/>
      <c r="K56" s="82"/>
      <c r="L56" s="118"/>
      <c r="M56" s="61"/>
      <c r="N56" s="55"/>
      <c r="O56" s="112"/>
    </row>
    <row r="57" spans="1:15" s="7" customFormat="1" ht="14.25" hidden="1" customHeight="1">
      <c r="A57" s="68"/>
      <c r="B57" s="148"/>
      <c r="C57" s="69"/>
      <c r="D57" s="70"/>
      <c r="E57" s="69"/>
      <c r="F57" s="71"/>
      <c r="G57" s="72"/>
      <c r="H57" s="73"/>
      <c r="I57" s="73"/>
      <c r="J57" s="74"/>
      <c r="K57" s="89"/>
      <c r="L57" s="119"/>
      <c r="M57" s="75"/>
      <c r="N57" s="76"/>
      <c r="O57" s="112"/>
    </row>
    <row r="58" spans="1:15" s="3" customFormat="1" ht="14.25" hidden="1" customHeight="1">
      <c r="A58" s="34"/>
      <c r="B58" s="139"/>
      <c r="C58" s="77"/>
      <c r="D58" s="78"/>
      <c r="E58" s="79"/>
      <c r="F58" s="80"/>
      <c r="G58" s="80"/>
      <c r="H58" s="140"/>
      <c r="I58" s="140"/>
      <c r="J58" s="141"/>
      <c r="K58" s="141"/>
      <c r="L58" s="142"/>
      <c r="M58" s="81"/>
      <c r="N58" s="55"/>
      <c r="O58" s="111"/>
    </row>
    <row r="59" spans="1:15" ht="14.25" hidden="1" customHeight="1">
      <c r="A59" s="34"/>
      <c r="B59" s="143" t="s">
        <v>52</v>
      </c>
      <c r="C59" s="56"/>
      <c r="D59" s="51"/>
      <c r="E59" s="56"/>
      <c r="F59" s="57"/>
      <c r="G59" s="58"/>
      <c r="H59" s="59"/>
      <c r="I59" s="59"/>
      <c r="J59" s="60"/>
      <c r="K59" s="82"/>
      <c r="L59" s="118"/>
      <c r="M59" s="61"/>
      <c r="N59" s="55"/>
    </row>
    <row r="60" spans="1:15" ht="14.25" hidden="1" customHeight="1">
      <c r="A60" s="34"/>
      <c r="B60" s="144"/>
      <c r="C60" s="145"/>
      <c r="D60" s="146"/>
      <c r="E60" s="145"/>
      <c r="F60" s="62" t="str">
        <f>TEXT(E60-C60, "h:mm")</f>
        <v>0:00</v>
      </c>
      <c r="G60" s="63">
        <f>ABS(F63-$F$10)</f>
        <v>325</v>
      </c>
      <c r="H60" s="62">
        <f>H58*5</f>
        <v>0</v>
      </c>
      <c r="I60" s="62">
        <f t="shared" ref="I60" si="1">I58*5</f>
        <v>0</v>
      </c>
      <c r="J60" s="62">
        <f>J58*10</f>
        <v>0</v>
      </c>
      <c r="K60" s="64">
        <f>K58*10</f>
        <v>0</v>
      </c>
      <c r="L60" s="122">
        <f>L58</f>
        <v>0</v>
      </c>
      <c r="M60" s="65">
        <f xml:space="preserve"> SUM(G60:J60)-K60-L60</f>
        <v>325</v>
      </c>
      <c r="N60" s="147"/>
    </row>
    <row r="61" spans="1:15" ht="14.25" hidden="1" customHeight="1">
      <c r="A61" s="34"/>
      <c r="B61" s="144"/>
      <c r="C61" s="56"/>
      <c r="D61" s="51"/>
      <c r="E61" s="56"/>
      <c r="F61" s="59" t="s">
        <v>37</v>
      </c>
      <c r="G61" s="58"/>
      <c r="H61" s="36"/>
      <c r="I61" s="36"/>
      <c r="J61" s="38"/>
      <c r="K61" s="83"/>
      <c r="L61" s="117"/>
      <c r="M61" s="39"/>
      <c r="N61" s="55"/>
    </row>
    <row r="62" spans="1:15" ht="14.25" hidden="1" customHeight="1">
      <c r="A62" s="34"/>
      <c r="B62" s="153"/>
      <c r="C62" s="56"/>
      <c r="D62" s="51"/>
      <c r="E62" s="56"/>
      <c r="F62" s="66">
        <f>60*HOUR(F60)+MINUTE(F60)</f>
        <v>0</v>
      </c>
      <c r="G62" s="58"/>
      <c r="H62" s="36"/>
      <c r="I62" s="36"/>
      <c r="J62" s="38"/>
      <c r="K62" s="38"/>
      <c r="L62" s="115"/>
      <c r="M62" s="39"/>
      <c r="N62" s="55"/>
    </row>
    <row r="63" spans="1:15" s="7" customFormat="1" ht="14.25" hidden="1" customHeight="1" thickBot="1">
      <c r="A63" s="90"/>
      <c r="B63" s="91"/>
      <c r="C63" s="91"/>
      <c r="D63" s="92"/>
      <c r="E63" s="91"/>
      <c r="F63" s="93"/>
      <c r="G63" s="94"/>
      <c r="H63" s="95"/>
      <c r="I63" s="95"/>
      <c r="J63" s="96"/>
      <c r="K63" s="96"/>
      <c r="L63" s="121"/>
      <c r="M63" s="97"/>
      <c r="N63" s="98"/>
      <c r="O63" s="112"/>
    </row>
    <row r="64" spans="1:15">
      <c r="A64" s="99" t="s">
        <v>22</v>
      </c>
      <c r="B64" s="131" t="s">
        <v>117</v>
      </c>
      <c r="C64" s="100"/>
      <c r="D64" s="100"/>
      <c r="E64" s="101"/>
      <c r="F64" s="17"/>
      <c r="G64" s="17"/>
      <c r="H64" s="17"/>
      <c r="I64" s="17"/>
      <c r="J64" s="17"/>
      <c r="K64" s="17"/>
      <c r="L64" s="18"/>
      <c r="M64" s="18"/>
      <c r="N64" s="19"/>
    </row>
    <row r="65" spans="1:15">
      <c r="A65" s="102" t="s">
        <v>104</v>
      </c>
      <c r="B65" s="15"/>
      <c r="C65" s="16"/>
      <c r="D65" s="16"/>
      <c r="E65" s="17"/>
      <c r="F65" s="17"/>
      <c r="G65" s="17"/>
      <c r="H65" s="17"/>
      <c r="I65" s="17"/>
      <c r="J65" s="17"/>
      <c r="K65" s="17"/>
      <c r="L65" s="18"/>
      <c r="M65" s="18"/>
      <c r="N65" s="19"/>
    </row>
    <row r="66" spans="1:15" s="5" customFormat="1" ht="12">
      <c r="A66" s="103" t="s">
        <v>105</v>
      </c>
      <c r="B66" s="104"/>
      <c r="C66" s="105"/>
      <c r="D66" s="105"/>
      <c r="E66" s="104"/>
      <c r="F66" s="104"/>
      <c r="G66" s="104"/>
      <c r="H66" s="104"/>
      <c r="I66" s="104"/>
      <c r="J66" s="104"/>
      <c r="K66" s="104"/>
      <c r="L66" s="102"/>
      <c r="M66" s="102"/>
      <c r="N66" s="106"/>
      <c r="O66" s="113"/>
    </row>
    <row r="67" spans="1:15" s="5" customFormat="1" ht="12">
      <c r="A67" s="103" t="s">
        <v>106</v>
      </c>
      <c r="B67" s="104"/>
      <c r="C67" s="105"/>
      <c r="D67" s="105"/>
      <c r="E67" s="104"/>
      <c r="F67" s="104"/>
      <c r="G67" s="104"/>
      <c r="H67" s="104"/>
      <c r="I67" s="104"/>
      <c r="J67" s="104"/>
      <c r="K67" s="104"/>
      <c r="L67" s="102"/>
      <c r="M67" s="102"/>
      <c r="N67" s="106"/>
      <c r="O67" s="113"/>
    </row>
    <row r="68" spans="1:15" s="5" customFormat="1" ht="12">
      <c r="A68" s="103" t="s">
        <v>44</v>
      </c>
      <c r="B68" s="104"/>
      <c r="C68" s="105"/>
      <c r="D68" s="105"/>
      <c r="E68" s="104"/>
      <c r="F68" s="104"/>
      <c r="G68" s="104"/>
      <c r="H68" s="104"/>
      <c r="I68" s="104"/>
      <c r="J68" s="104"/>
      <c r="K68" s="104"/>
      <c r="L68" s="102"/>
      <c r="M68" s="102"/>
      <c r="N68" s="106"/>
      <c r="O68" s="113"/>
    </row>
    <row r="69" spans="1:15" s="5" customFormat="1" ht="12">
      <c r="A69" s="103" t="s">
        <v>48</v>
      </c>
      <c r="B69" s="104"/>
      <c r="C69" s="105"/>
      <c r="D69" s="105"/>
      <c r="E69" s="104"/>
      <c r="F69" s="104"/>
      <c r="G69" s="104"/>
      <c r="H69" s="104"/>
      <c r="I69" s="104"/>
      <c r="J69" s="104"/>
      <c r="K69" s="104"/>
      <c r="L69" s="102"/>
      <c r="M69" s="102"/>
      <c r="N69" s="106"/>
      <c r="O69" s="113"/>
    </row>
    <row r="70" spans="1:15" s="5" customFormat="1" ht="12">
      <c r="A70" s="107" t="s">
        <v>107</v>
      </c>
      <c r="B70" s="104"/>
      <c r="C70" s="107"/>
      <c r="D70" s="105"/>
      <c r="E70" s="104"/>
      <c r="F70" s="104"/>
      <c r="G70" s="104"/>
      <c r="H70" s="104"/>
      <c r="I70" s="104"/>
      <c r="J70" s="104"/>
      <c r="K70" s="104"/>
      <c r="L70" s="102"/>
      <c r="M70" s="102"/>
      <c r="N70" s="106"/>
      <c r="O70" s="113"/>
    </row>
    <row r="71" spans="1:15" s="5" customFormat="1" ht="12">
      <c r="A71" s="103" t="s">
        <v>47</v>
      </c>
      <c r="B71" s="104"/>
      <c r="C71" s="103"/>
      <c r="D71" s="105"/>
      <c r="E71" s="104"/>
      <c r="F71" s="104"/>
      <c r="G71" s="104"/>
      <c r="H71" s="104"/>
      <c r="I71" s="104"/>
      <c r="J71" s="104"/>
      <c r="K71" s="104"/>
      <c r="L71" s="102"/>
      <c r="M71" s="102"/>
      <c r="N71" s="106"/>
      <c r="O71" s="113"/>
    </row>
    <row r="72" spans="1:15" s="5" customFormat="1" ht="12">
      <c r="A72" s="129"/>
      <c r="B72" s="125" t="s">
        <v>108</v>
      </c>
      <c r="C72" s="123">
        <v>5</v>
      </c>
      <c r="D72" s="126" t="s">
        <v>113</v>
      </c>
      <c r="E72" s="104"/>
      <c r="F72" s="104"/>
      <c r="G72" s="104"/>
      <c r="H72" s="104"/>
      <c r="I72" s="104"/>
      <c r="J72" s="104"/>
      <c r="K72" s="104"/>
      <c r="L72" s="102"/>
      <c r="M72" s="102"/>
      <c r="N72" s="106"/>
      <c r="O72" s="113"/>
    </row>
    <row r="73" spans="1:15" s="5" customFormat="1" ht="12">
      <c r="A73" s="129"/>
      <c r="B73" s="128" t="s">
        <v>109</v>
      </c>
      <c r="C73" s="123">
        <v>5</v>
      </c>
      <c r="D73" s="108" t="s">
        <v>112</v>
      </c>
      <c r="E73" s="104"/>
      <c r="F73" s="104"/>
      <c r="G73" s="104"/>
      <c r="H73" s="104"/>
      <c r="I73" s="104"/>
      <c r="J73" s="104"/>
      <c r="K73" s="104"/>
      <c r="L73" s="102"/>
      <c r="M73" s="102"/>
      <c r="N73" s="106"/>
      <c r="O73" s="113"/>
    </row>
    <row r="74" spans="1:15" ht="12" customHeight="1">
      <c r="A74" s="129"/>
      <c r="B74" s="128" t="s">
        <v>110</v>
      </c>
      <c r="C74" s="123">
        <v>10</v>
      </c>
      <c r="D74" s="108" t="s">
        <v>114</v>
      </c>
      <c r="E74" s="17"/>
      <c r="F74" s="17"/>
      <c r="G74" s="17"/>
      <c r="H74" s="17"/>
      <c r="I74" s="17"/>
      <c r="J74" s="17"/>
      <c r="K74" s="17"/>
      <c r="L74" s="18"/>
      <c r="M74" s="18"/>
      <c r="N74" s="19"/>
    </row>
    <row r="75" spans="1:15" ht="12" customHeight="1">
      <c r="A75" s="129"/>
      <c r="B75" s="128" t="s">
        <v>111</v>
      </c>
      <c r="C75" s="123">
        <v>-10</v>
      </c>
      <c r="D75" s="130" t="s">
        <v>118</v>
      </c>
      <c r="E75" s="17"/>
      <c r="F75" s="17"/>
      <c r="G75" s="17"/>
      <c r="H75" s="17"/>
      <c r="I75" s="17"/>
      <c r="J75" s="17"/>
      <c r="K75" s="17"/>
      <c r="L75" s="18"/>
      <c r="M75" s="18"/>
      <c r="N75" s="19"/>
    </row>
    <row r="76" spans="1:15" ht="12" customHeight="1">
      <c r="A76" s="108"/>
      <c r="B76" s="128" t="s">
        <v>115</v>
      </c>
      <c r="C76" s="108" t="s">
        <v>116</v>
      </c>
      <c r="D76" s="127"/>
      <c r="E76" s="17"/>
      <c r="F76" s="17"/>
      <c r="G76" s="17"/>
      <c r="H76" s="17"/>
      <c r="I76" s="17"/>
      <c r="J76" s="17"/>
      <c r="K76" s="17"/>
      <c r="L76" s="18"/>
      <c r="M76" s="18"/>
      <c r="N76" s="19"/>
    </row>
    <row r="77" spans="1:15" ht="12" customHeight="1">
      <c r="A77" s="108" t="s">
        <v>96</v>
      </c>
      <c r="B77" s="15"/>
      <c r="C77" s="124"/>
      <c r="D77" s="16"/>
      <c r="E77" s="17"/>
      <c r="F77" s="17"/>
      <c r="G77" s="17"/>
      <c r="H77" s="17"/>
      <c r="I77" s="17"/>
      <c r="J77" s="17"/>
      <c r="K77" s="17"/>
      <c r="L77" s="18"/>
      <c r="M77" s="18"/>
      <c r="N77" s="19"/>
    </row>
    <row r="78" spans="1:15" ht="12" customHeight="1">
      <c r="A78" s="108" t="s">
        <v>97</v>
      </c>
      <c r="B78" s="15"/>
      <c r="C78" s="124"/>
      <c r="D78" s="16"/>
      <c r="E78" s="17"/>
      <c r="F78" s="17"/>
      <c r="G78" s="17"/>
      <c r="H78" s="17"/>
      <c r="I78" s="17"/>
      <c r="J78" s="17"/>
      <c r="K78" s="17"/>
      <c r="L78" s="18"/>
      <c r="M78" s="18"/>
      <c r="N78" s="19"/>
    </row>
  </sheetData>
  <sheetProtection sheet="1" objects="1" scenarios="1" selectLockedCells="1" selectUnlockedCells="1"/>
  <mergeCells count="2">
    <mergeCell ref="A1:N1"/>
    <mergeCell ref="A2:N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  <rowBreaks count="1" manualBreakCount="1"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Jean-Louis</dc:creator>
  <cp:lastModifiedBy>Jean-Louis</cp:lastModifiedBy>
  <cp:lastPrinted>2016-10-15T12:29:10Z</cp:lastPrinted>
  <dcterms:created xsi:type="dcterms:W3CDTF">2013-10-05T19:31:19Z</dcterms:created>
  <dcterms:modified xsi:type="dcterms:W3CDTF">2016-10-17T14:56:26Z</dcterms:modified>
</cp:coreProperties>
</file>