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4240" windowHeight="12585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Feuil1!$A$1:$L$59</definedName>
  </definedNames>
  <calcPr calcId="125725"/>
</workbook>
</file>

<file path=xl/calcChain.xml><?xml version="1.0" encoding="utf-8"?>
<calcChain xmlns="http://schemas.openxmlformats.org/spreadsheetml/2006/main">
  <c r="F8" i="1"/>
  <c r="F10" s="1"/>
  <c r="J43"/>
  <c r="I43"/>
  <c r="H43"/>
  <c r="J38"/>
  <c r="I38"/>
  <c r="H38"/>
  <c r="J33"/>
  <c r="I33"/>
  <c r="H33"/>
  <c r="J28"/>
  <c r="I28"/>
  <c r="H28"/>
  <c r="J17"/>
  <c r="F43"/>
  <c r="F45" s="1"/>
  <c r="F38"/>
  <c r="F40" s="1"/>
  <c r="F33"/>
  <c r="F35" s="1"/>
  <c r="F28"/>
  <c r="F30" s="1"/>
  <c r="F23"/>
  <c r="F25" s="1"/>
  <c r="F17"/>
  <c r="F19" s="1"/>
  <c r="G17" l="1"/>
  <c r="G43"/>
  <c r="K43" s="1"/>
  <c r="G38"/>
  <c r="K38" s="1"/>
  <c r="G33"/>
  <c r="K33" s="1"/>
  <c r="G28"/>
  <c r="K28" s="1"/>
  <c r="G23"/>
  <c r="A21"/>
  <c r="A26" s="1"/>
  <c r="A31" s="1"/>
  <c r="A36" s="1"/>
  <c r="A41" s="1"/>
  <c r="H17"/>
  <c r="I17"/>
  <c r="H23"/>
  <c r="I23"/>
  <c r="J23"/>
  <c r="K23" l="1"/>
  <c r="K17"/>
</calcChain>
</file>

<file path=xl/sharedStrings.xml><?xml version="1.0" encoding="utf-8"?>
<sst xmlns="http://schemas.openxmlformats.org/spreadsheetml/2006/main" count="110" uniqueCount="102">
  <si>
    <t>N°</t>
  </si>
  <si>
    <t>eq.</t>
  </si>
  <si>
    <t>Equipiers</t>
  </si>
  <si>
    <t>Heure</t>
  </si>
  <si>
    <t>Départ</t>
  </si>
  <si>
    <t>Longueur</t>
  </si>
  <si>
    <t>mesurée</t>
  </si>
  <si>
    <t>Arrivée</t>
  </si>
  <si>
    <t>Ecart</t>
  </si>
  <si>
    <t>km</t>
  </si>
  <si>
    <t xml:space="preserve">Vitesse de marche imposée : </t>
  </si>
  <si>
    <t>km/heure</t>
  </si>
  <si>
    <t>(1)</t>
  </si>
  <si>
    <r>
      <t xml:space="preserve">Longueur du circuit mesurée par les organisateurs </t>
    </r>
    <r>
      <rPr>
        <i/>
        <sz val="9"/>
        <color theme="1"/>
        <rFont val="Calibri"/>
        <family val="2"/>
        <scheme val="minor"/>
      </rPr>
      <t>(1)</t>
    </r>
    <r>
      <rPr>
        <sz val="11"/>
        <color theme="1"/>
        <rFont val="Calibri"/>
        <family val="2"/>
        <scheme val="minor"/>
      </rPr>
      <t xml:space="preserve"> :</t>
    </r>
  </si>
  <si>
    <t xml:space="preserve">Heure </t>
  </si>
  <si>
    <t>(5)</t>
  </si>
  <si>
    <t>Temps à rajouter pour le pique-nique et  les balises :</t>
  </si>
  <si>
    <t>minutes</t>
  </si>
  <si>
    <t>Nombre de balises :</t>
  </si>
  <si>
    <t>QCM</t>
  </si>
  <si>
    <t>Positionnement</t>
  </si>
  <si>
    <t>balises</t>
  </si>
  <si>
    <t>TOTAL</t>
  </si>
  <si>
    <t>Classement</t>
  </si>
  <si>
    <t>Notes :</t>
  </si>
  <si>
    <t>(6)</t>
  </si>
  <si>
    <t>(7)</t>
  </si>
  <si>
    <t>(8)</t>
  </si>
  <si>
    <t>(9)</t>
  </si>
  <si>
    <t>oubliées</t>
  </si>
  <si>
    <t>Bornes</t>
  </si>
  <si>
    <t>(réponses</t>
  </si>
  <si>
    <t>fausses)</t>
  </si>
  <si>
    <t>Organisateurs : Gérard RUC / Pierre SEMUR/Jacques TREHARD / Jean-Louis CARCY</t>
  </si>
  <si>
    <t>EQUIPES - RANDO'CHALLENGE 2014 à LA FERTE-ALAIS du 19/10/2014</t>
  </si>
  <si>
    <t>Nom Equipe</t>
  </si>
  <si>
    <t>(30 mn pour le pique-nique + 3 mn par balise)</t>
  </si>
  <si>
    <t>Nombre d'équipes :</t>
  </si>
  <si>
    <r>
      <t xml:space="preserve">Longueur moyenne du circuit mesurée par équipes + organisateurs  </t>
    </r>
    <r>
      <rPr>
        <i/>
        <sz val="9"/>
        <color theme="1"/>
        <rFont val="Calibri"/>
        <family val="2"/>
        <scheme val="minor"/>
      </rPr>
      <t>(2)</t>
    </r>
    <r>
      <rPr>
        <sz val="11"/>
        <color theme="1"/>
        <rFont val="Calibri"/>
        <family val="2"/>
        <scheme val="minor"/>
      </rPr>
      <t xml:space="preserve"> :</t>
    </r>
  </si>
  <si>
    <t>Temps</t>
  </si>
  <si>
    <t>(4)</t>
  </si>
  <si>
    <t>effectué</t>
  </si>
  <si>
    <t>ou</t>
  </si>
  <si>
    <t>= Temps de référence</t>
  </si>
  <si>
    <t>avec temps</t>
  </si>
  <si>
    <t>de référence</t>
  </si>
  <si>
    <t>(10)</t>
  </si>
  <si>
    <t>PENALITE</t>
  </si>
  <si>
    <r>
      <t xml:space="preserve">Temps total du circuit avec la longueur moyenne </t>
    </r>
    <r>
      <rPr>
        <i/>
        <sz val="10"/>
        <color theme="1"/>
        <rFont val="Calibri"/>
        <family val="2"/>
        <scheme val="minor"/>
      </rPr>
      <t>(3)</t>
    </r>
    <r>
      <rPr>
        <sz val="11"/>
        <color theme="1"/>
        <rFont val="Calibri"/>
        <family val="2"/>
        <scheme val="minor"/>
      </rPr>
      <t xml:space="preserve"> :</t>
    </r>
  </si>
  <si>
    <t>Calcul des pénalités en minutes :</t>
  </si>
  <si>
    <t>(11)</t>
  </si>
  <si>
    <t>LES JARDINIERS</t>
  </si>
  <si>
    <t>Marie-Paule RUC</t>
  </si>
  <si>
    <t>Lydie VIZIOZ-FORTIN</t>
  </si>
  <si>
    <t>René VIZIOZ-FORTIN</t>
  </si>
  <si>
    <t>Jean-Paul BOYER</t>
  </si>
  <si>
    <t>LES JUNIORS</t>
  </si>
  <si>
    <t>Marie-France BOMIN</t>
  </si>
  <si>
    <t>Patrig BOMIN</t>
  </si>
  <si>
    <t>Sandrine WISNIEWSKI</t>
  </si>
  <si>
    <t>LES CLOUZARD</t>
  </si>
  <si>
    <t>Claude CLOUZARD</t>
  </si>
  <si>
    <t>Patrick CLOUZARD</t>
  </si>
  <si>
    <t>Jeanne CLOUZARD</t>
  </si>
  <si>
    <t>Alexandre CARCY</t>
  </si>
  <si>
    <t>Dédé CHEVALIER</t>
  </si>
  <si>
    <t>Odile QUERE</t>
  </si>
  <si>
    <t>Elyane LARRIERE</t>
  </si>
  <si>
    <t>Denise MICHELET</t>
  </si>
  <si>
    <t>Martine ANZALA</t>
  </si>
  <si>
    <t>Georges THIBAUDET</t>
  </si>
  <si>
    <t>Marie-Claude THIBAUDET</t>
  </si>
  <si>
    <t>(1) mesure éffectuée à l'aide d'un curvimètre sur une carte au 1:25000 par les organisateurs et les équipes</t>
  </si>
  <si>
    <t>(2) Longueur moyenne du circuit calculée à partir des mesures faites par les organisateurs et les équipes (éliminer les deux extrèmes si nécessaire)</t>
  </si>
  <si>
    <t>(3) Tempsde référence = Temps calculé à partir de la longueur mesurée moyenne (2) + 75 mn imposé à toutes les équipe pour le pique-nique et le temps pris à chaque balise</t>
  </si>
  <si>
    <t>(4) HA : Heure réelle notée à la remise de l'enveloppe à l'arrivée de l'équipe</t>
  </si>
  <si>
    <t>Réelle (HA)</t>
  </si>
  <si>
    <t>(HD)</t>
  </si>
  <si>
    <t>(6) Ecart de temps en minutes entre le temps effectué par l'équipe et le temps de référence = (5)-(3)</t>
  </si>
  <si>
    <t>(7) QCM : 5 mn par réponse fausse (nombre de réponses fausses en caractères jaunes et pénalité en gras)</t>
  </si>
  <si>
    <t>(8) Positionnement des balises : 5 mn par balises mal positionnée (hors d'un cercle de 2 mm autour du positionnement réel)  (nombre de balises mal positionnées en caractères jaunes et pénalité en gras)</t>
  </si>
  <si>
    <t>(9) Borne oubliées : 10 mn par borne oubliée  (nombre de bornes oubliées en caractères jaunes et pénalité en gras)</t>
  </si>
  <si>
    <t>(10) Total Pénalités en minutes = pénalité ecart temps + pénalité QCM + pénalité positionnement balises + pénalité balises oubliées</t>
  </si>
  <si>
    <t>(11) Classement, le 1er étant celui qui a fait le moins de pénalités</t>
  </si>
  <si>
    <t>(5) HA-HD : Temps effectué réel par les équipes en heures et minutes</t>
  </si>
  <si>
    <t>réel (HA-HD)</t>
  </si>
  <si>
    <t>ATTENTION, modifier la formule en fonction du nb. d'équipes</t>
  </si>
  <si>
    <t>Michèle BOYER (Cap.)</t>
  </si>
  <si>
    <t>Isabelle TROUSSICOT (Cap.)</t>
  </si>
  <si>
    <t>Nadine CLOUZARD (Cap.)</t>
  </si>
  <si>
    <t>LES MEILLEURS</t>
  </si>
  <si>
    <t>LES PETITS LOUPS</t>
  </si>
  <si>
    <t xml:space="preserve"> Françoise CARCY (Cap.)</t>
  </si>
  <si>
    <t>Jean-Luc LARRIERE (Cap.)</t>
  </si>
  <si>
    <t>L'AVENIR</t>
  </si>
  <si>
    <t>Michel BOUGAULT (Cap.)</t>
  </si>
  <si>
    <t>1er</t>
  </si>
  <si>
    <t>2ème</t>
  </si>
  <si>
    <t>3ème</t>
  </si>
  <si>
    <t>4ème</t>
  </si>
  <si>
    <t>5ème</t>
  </si>
  <si>
    <t>6ème</t>
  </si>
</sst>
</file>

<file path=xl/styles.xml><?xml version="1.0" encoding="utf-8"?>
<styleSheet xmlns="http://schemas.openxmlformats.org/spreadsheetml/2006/main">
  <numFmts count="1">
    <numFmt numFmtId="164" formatCode="0.0"/>
  </numFmts>
  <fonts count="2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u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theme="1"/>
      <name val="Arial"/>
      <family val="2"/>
    </font>
    <font>
      <b/>
      <i/>
      <sz val="11"/>
      <color rgb="FFFF0000"/>
      <name val="Calibri"/>
      <family val="2"/>
      <scheme val="minor"/>
    </font>
    <font>
      <i/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rgb="FFFFC000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49" fontId="2" fillId="0" borderId="8" xfId="0" applyNumberFormat="1" applyFont="1" applyBorder="1" applyAlignment="1">
      <alignment horizontal="center"/>
    </xf>
    <xf numFmtId="0" fontId="2" fillId="0" borderId="0" xfId="0" applyFont="1"/>
    <xf numFmtId="164" fontId="0" fillId="0" borderId="0" xfId="0" applyNumberFormat="1"/>
    <xf numFmtId="49" fontId="1" fillId="0" borderId="7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/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0" xfId="0" applyFont="1"/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5" xfId="0" applyFont="1" applyBorder="1" applyAlignment="1">
      <alignment horizontal="right"/>
    </xf>
    <xf numFmtId="0" fontId="0" fillId="0" borderId="5" xfId="0" applyBorder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9" fontId="10" fillId="0" borderId="8" xfId="0" applyNumberFormat="1" applyFont="1" applyBorder="1" applyAlignment="1">
      <alignment horizontal="center"/>
    </xf>
    <xf numFmtId="49" fontId="10" fillId="0" borderId="15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/>
    <xf numFmtId="20" fontId="0" fillId="0" borderId="0" xfId="0" applyNumberFormat="1"/>
    <xf numFmtId="49" fontId="0" fillId="0" borderId="0" xfId="0" applyNumberFormat="1"/>
    <xf numFmtId="18" fontId="1" fillId="0" borderId="0" xfId="0" applyNumberFormat="1" applyFont="1"/>
    <xf numFmtId="18" fontId="0" fillId="0" borderId="0" xfId="0" applyNumberFormat="1"/>
    <xf numFmtId="45" fontId="0" fillId="0" borderId="0" xfId="0" applyNumberFormat="1"/>
    <xf numFmtId="20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left"/>
    </xf>
    <xf numFmtId="49" fontId="15" fillId="0" borderId="9" xfId="0" applyNumberFormat="1" applyFont="1" applyBorder="1" applyAlignment="1">
      <alignment horizontal="center"/>
    </xf>
    <xf numFmtId="49" fontId="0" fillId="0" borderId="8" xfId="0" applyNumberFormat="1" applyFont="1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1" fontId="16" fillId="0" borderId="5" xfId="0" applyNumberFormat="1" applyFont="1" applyBorder="1" applyAlignment="1">
      <alignment horizontal="center"/>
    </xf>
    <xf numFmtId="1" fontId="17" fillId="0" borderId="14" xfId="0" applyNumberFormat="1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6" fillId="0" borderId="5" xfId="0" applyFont="1" applyBorder="1"/>
    <xf numFmtId="0" fontId="6" fillId="0" borderId="0" xfId="0" applyFont="1" applyAlignment="1">
      <alignment horizontal="left"/>
    </xf>
    <xf numFmtId="1" fontId="21" fillId="0" borderId="5" xfId="0" applyNumberFormat="1" applyFont="1" applyBorder="1" applyAlignment="1">
      <alignment horizontal="center"/>
    </xf>
    <xf numFmtId="1" fontId="21" fillId="0" borderId="14" xfId="0" applyNumberFormat="1" applyFont="1" applyBorder="1" applyAlignment="1">
      <alignment horizontal="center"/>
    </xf>
    <xf numFmtId="1" fontId="22" fillId="0" borderId="5" xfId="0" applyNumberFormat="1" applyFont="1" applyBorder="1" applyAlignment="1">
      <alignment horizontal="center"/>
    </xf>
    <xf numFmtId="1" fontId="22" fillId="0" borderId="14" xfId="0" applyNumberFormat="1" applyFont="1" applyBorder="1" applyAlignment="1">
      <alignment horizontal="center"/>
    </xf>
    <xf numFmtId="0" fontId="23" fillId="0" borderId="0" xfId="0" applyFont="1" applyFill="1" applyAlignment="1">
      <alignment horizontal="left"/>
    </xf>
    <xf numFmtId="20" fontId="23" fillId="0" borderId="5" xfId="0" applyNumberFormat="1" applyFont="1" applyBorder="1" applyAlignment="1">
      <alignment horizontal="center"/>
    </xf>
    <xf numFmtId="0" fontId="23" fillId="0" borderId="5" xfId="0" applyFont="1" applyBorder="1" applyAlignment="1">
      <alignment horizontal="center"/>
    </xf>
    <xf numFmtId="20" fontId="24" fillId="0" borderId="5" xfId="0" applyNumberFormat="1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5" fillId="0" borderId="5" xfId="0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164" fontId="23" fillId="0" borderId="5" xfId="0" applyNumberFormat="1" applyFont="1" applyBorder="1" applyAlignment="1">
      <alignment horizontal="center"/>
    </xf>
    <xf numFmtId="1" fontId="23" fillId="0" borderId="5" xfId="0" applyNumberFormat="1" applyFont="1" applyBorder="1" applyAlignment="1">
      <alignment horizontal="center"/>
    </xf>
    <xf numFmtId="164" fontId="24" fillId="0" borderId="5" xfId="0" applyNumberFormat="1" applyFont="1" applyBorder="1" applyAlignment="1">
      <alignment horizontal="center"/>
    </xf>
    <xf numFmtId="164" fontId="23" fillId="0" borderId="11" xfId="0" applyNumberFormat="1" applyFont="1" applyBorder="1" applyAlignment="1">
      <alignment horizontal="center"/>
    </xf>
    <xf numFmtId="164" fontId="25" fillId="0" borderId="5" xfId="0" applyNumberFormat="1" applyFont="1" applyBorder="1" applyAlignment="1">
      <alignment horizontal="center"/>
    </xf>
    <xf numFmtId="1" fontId="25" fillId="0" borderId="5" xfId="0" applyNumberFormat="1" applyFont="1" applyBorder="1" applyAlignment="1">
      <alignment horizontal="center"/>
    </xf>
    <xf numFmtId="164" fontId="23" fillId="0" borderId="8" xfId="0" applyNumberFormat="1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0" fontId="0" fillId="0" borderId="5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8" xfId="0" applyFont="1" applyBorder="1" applyAlignment="1">
      <alignment horizontal="right"/>
    </xf>
    <xf numFmtId="0" fontId="26" fillId="0" borderId="0" xfId="0" applyFont="1"/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5" xfId="0" applyBorder="1" applyAlignment="1">
      <alignment horizontal="center"/>
    </xf>
    <xf numFmtId="0" fontId="4" fillId="0" borderId="15" xfId="0" applyFont="1" applyBorder="1" applyAlignment="1">
      <alignment horizontal="center"/>
    </xf>
    <xf numFmtId="164" fontId="23" fillId="0" borderId="0" xfId="0" applyNumberFormat="1" applyFont="1" applyFill="1"/>
    <xf numFmtId="164" fontId="0" fillId="0" borderId="0" xfId="0" applyNumberFormat="1" applyFill="1"/>
    <xf numFmtId="1" fontId="0" fillId="0" borderId="0" xfId="0" applyNumberFormat="1" applyFill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"/>
  <sheetViews>
    <sheetView tabSelected="1" topLeftCell="A10" workbookViewId="0">
      <selection activeCell="Q27" sqref="Q27"/>
    </sheetView>
  </sheetViews>
  <sheetFormatPr baseColWidth="10" defaultRowHeight="15"/>
  <cols>
    <col min="1" max="1" width="5.140625" style="1" customWidth="1"/>
    <col min="2" max="2" width="28" style="19" customWidth="1"/>
    <col min="3" max="4" width="11.42578125" style="9"/>
    <col min="7" max="7" width="11.85546875" customWidth="1"/>
    <col min="11" max="11" width="11.42578125" style="30"/>
    <col min="12" max="12" width="11.42578125" style="54" customWidth="1"/>
  </cols>
  <sheetData>
    <row r="1" spans="1:16" ht="18.75">
      <c r="A1" s="111" t="s">
        <v>34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6">
      <c r="A2" s="113" t="s">
        <v>33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6">
      <c r="A3" s="8"/>
    </row>
    <row r="4" spans="1:16">
      <c r="A4" s="10"/>
      <c r="C4" s="11"/>
      <c r="D4" s="12"/>
      <c r="E4" s="12" t="s">
        <v>18</v>
      </c>
      <c r="F4" s="25">
        <v>15</v>
      </c>
    </row>
    <row r="5" spans="1:16">
      <c r="A5" s="56"/>
      <c r="C5" s="11"/>
      <c r="D5" s="12"/>
      <c r="E5" s="12" t="s">
        <v>37</v>
      </c>
      <c r="F5" s="83">
        <v>6</v>
      </c>
    </row>
    <row r="6" spans="1:16">
      <c r="A6" s="8"/>
      <c r="D6" s="12"/>
      <c r="E6" s="12" t="s">
        <v>10</v>
      </c>
      <c r="F6" s="15">
        <v>3.6</v>
      </c>
      <c r="G6" t="s">
        <v>11</v>
      </c>
    </row>
    <row r="7" spans="1:16">
      <c r="A7" s="8"/>
      <c r="D7" s="12"/>
      <c r="E7" s="12" t="s">
        <v>13</v>
      </c>
      <c r="F7" s="108">
        <v>14</v>
      </c>
      <c r="G7" t="s">
        <v>9</v>
      </c>
    </row>
    <row r="8" spans="1:16">
      <c r="A8" s="8"/>
      <c r="D8" s="12"/>
      <c r="E8" s="12" t="s">
        <v>38</v>
      </c>
      <c r="F8" s="109">
        <f>(F7+SUM(D17:D43))/(F5+1)</f>
        <v>13.357142857142858</v>
      </c>
      <c r="G8" t="s">
        <v>9</v>
      </c>
      <c r="H8" s="102" t="s">
        <v>86</v>
      </c>
    </row>
    <row r="9" spans="1:16">
      <c r="A9" s="8"/>
      <c r="D9" s="12"/>
      <c r="E9" s="12" t="s">
        <v>16</v>
      </c>
      <c r="F9" s="110">
        <v>75</v>
      </c>
      <c r="G9" t="s">
        <v>17</v>
      </c>
      <c r="H9" t="s">
        <v>36</v>
      </c>
    </row>
    <row r="10" spans="1:16" ht="15.75" thickBot="1">
      <c r="A10" s="8"/>
      <c r="D10" s="12"/>
      <c r="E10" s="12" t="s">
        <v>48</v>
      </c>
      <c r="F10" s="110">
        <f>ROUND(F8/0.06,0)+F9</f>
        <v>298</v>
      </c>
      <c r="G10" t="s">
        <v>17</v>
      </c>
      <c r="H10" s="64" t="s">
        <v>43</v>
      </c>
    </row>
    <row r="11" spans="1:16" s="1" customFormat="1">
      <c r="A11" s="2" t="s">
        <v>0</v>
      </c>
      <c r="B11" s="36" t="s">
        <v>35</v>
      </c>
      <c r="C11" s="3" t="s">
        <v>3</v>
      </c>
      <c r="D11" s="3" t="s">
        <v>5</v>
      </c>
      <c r="E11" s="3" t="s">
        <v>14</v>
      </c>
      <c r="F11" s="3" t="s">
        <v>39</v>
      </c>
      <c r="G11" s="3" t="s">
        <v>8</v>
      </c>
      <c r="H11" s="3" t="s">
        <v>19</v>
      </c>
      <c r="I11" s="26" t="s">
        <v>20</v>
      </c>
      <c r="J11" s="3" t="s">
        <v>30</v>
      </c>
      <c r="K11" s="31" t="s">
        <v>22</v>
      </c>
      <c r="L11" s="52" t="s">
        <v>23</v>
      </c>
    </row>
    <row r="12" spans="1:16" s="1" customFormat="1">
      <c r="A12" s="4" t="s">
        <v>1</v>
      </c>
      <c r="B12" s="37" t="s">
        <v>2</v>
      </c>
      <c r="C12" s="5" t="s">
        <v>4</v>
      </c>
      <c r="D12" s="5" t="s">
        <v>6</v>
      </c>
      <c r="E12" s="5" t="s">
        <v>7</v>
      </c>
      <c r="F12" s="5" t="s">
        <v>41</v>
      </c>
      <c r="G12" s="5" t="s">
        <v>44</v>
      </c>
      <c r="H12" s="51" t="s">
        <v>31</v>
      </c>
      <c r="I12" s="5" t="s">
        <v>21</v>
      </c>
      <c r="J12" s="27" t="s">
        <v>29</v>
      </c>
      <c r="K12" s="32" t="s">
        <v>47</v>
      </c>
      <c r="L12" s="53"/>
      <c r="P12" s="63"/>
    </row>
    <row r="13" spans="1:16" s="8" customFormat="1">
      <c r="A13" s="4"/>
      <c r="B13" s="5"/>
      <c r="C13" s="5" t="s">
        <v>77</v>
      </c>
      <c r="D13" s="35" t="s">
        <v>9</v>
      </c>
      <c r="E13" s="5" t="s">
        <v>76</v>
      </c>
      <c r="F13" s="5" t="s">
        <v>85</v>
      </c>
      <c r="G13" s="5" t="s">
        <v>45</v>
      </c>
      <c r="H13" s="50" t="s">
        <v>32</v>
      </c>
      <c r="I13" s="5"/>
      <c r="J13" s="27"/>
      <c r="K13" s="32"/>
      <c r="L13" s="53"/>
    </row>
    <row r="14" spans="1:16" s="18" customFormat="1" ht="15.75" thickBot="1">
      <c r="A14" s="16"/>
      <c r="B14" s="17"/>
      <c r="C14" s="17"/>
      <c r="D14" s="13" t="s">
        <v>12</v>
      </c>
      <c r="E14" s="13" t="s">
        <v>40</v>
      </c>
      <c r="F14" s="13" t="s">
        <v>15</v>
      </c>
      <c r="G14" s="43" t="s">
        <v>25</v>
      </c>
      <c r="H14" s="43" t="s">
        <v>26</v>
      </c>
      <c r="I14" s="43" t="s">
        <v>27</v>
      </c>
      <c r="J14" s="44" t="s">
        <v>28</v>
      </c>
      <c r="K14" s="44" t="s">
        <v>46</v>
      </c>
      <c r="L14" s="65" t="s">
        <v>50</v>
      </c>
    </row>
    <row r="15" spans="1:16" s="19" customFormat="1" ht="14.25" customHeight="1">
      <c r="A15" s="4">
        <v>1</v>
      </c>
      <c r="B15" s="77" t="s">
        <v>51</v>
      </c>
      <c r="C15" s="84"/>
      <c r="D15" s="90"/>
      <c r="E15" s="91"/>
      <c r="F15" s="67"/>
      <c r="G15" s="67"/>
      <c r="H15" s="79">
        <v>3</v>
      </c>
      <c r="I15" s="79">
        <v>0</v>
      </c>
      <c r="J15" s="80">
        <v>0</v>
      </c>
      <c r="K15" s="68"/>
      <c r="L15" s="73"/>
    </row>
    <row r="16" spans="1:16" ht="14.25" customHeight="1">
      <c r="A16" s="4"/>
      <c r="B16" s="38" t="s">
        <v>87</v>
      </c>
      <c r="C16" s="85"/>
      <c r="D16" s="90"/>
      <c r="E16" s="85"/>
      <c r="F16" s="23"/>
      <c r="G16" s="24"/>
      <c r="H16" s="20"/>
      <c r="I16" s="20"/>
      <c r="J16" s="28"/>
      <c r="K16" s="33"/>
      <c r="L16" s="73"/>
    </row>
    <row r="17" spans="1:16" ht="14.25" customHeight="1">
      <c r="A17" s="4"/>
      <c r="B17" s="38" t="s">
        <v>52</v>
      </c>
      <c r="C17" s="86">
        <v>0.4458333333333333</v>
      </c>
      <c r="D17" s="92">
        <v>13.5</v>
      </c>
      <c r="E17" s="86">
        <v>0.65763888888888888</v>
      </c>
      <c r="F17" s="69" t="str">
        <f>TEXT(E17-C17, "h:mm")</f>
        <v>5:05</v>
      </c>
      <c r="G17" s="70">
        <f>ABS(F19-$F$10)</f>
        <v>7</v>
      </c>
      <c r="H17" s="69">
        <f>H15*5</f>
        <v>15</v>
      </c>
      <c r="I17" s="69">
        <f t="shared" ref="I17" si="0">I15*5</f>
        <v>0</v>
      </c>
      <c r="J17" s="69">
        <f>J15*10</f>
        <v>0</v>
      </c>
      <c r="K17" s="71">
        <f xml:space="preserve"> SUM(G17:J17)</f>
        <v>22</v>
      </c>
      <c r="L17" s="73" t="s">
        <v>96</v>
      </c>
    </row>
    <row r="18" spans="1:16" ht="14.25" customHeight="1">
      <c r="A18" s="4"/>
      <c r="B18" s="38" t="s">
        <v>53</v>
      </c>
      <c r="C18" s="85"/>
      <c r="D18" s="90"/>
      <c r="E18" s="85"/>
      <c r="F18" s="20" t="s">
        <v>42</v>
      </c>
      <c r="G18" s="24"/>
      <c r="H18" s="5"/>
      <c r="I18" s="5"/>
      <c r="J18" s="27"/>
      <c r="K18" s="32"/>
      <c r="L18" s="73"/>
      <c r="P18" s="58"/>
    </row>
    <row r="19" spans="1:16" s="57" customFormat="1" ht="14.25" customHeight="1">
      <c r="A19" s="4"/>
      <c r="B19" s="99" t="s">
        <v>54</v>
      </c>
      <c r="C19" s="85"/>
      <c r="D19" s="90"/>
      <c r="E19" s="85"/>
      <c r="F19" s="97">
        <f>60*HOUR(F17)+MINUTE(F17)</f>
        <v>305</v>
      </c>
      <c r="G19" s="98"/>
      <c r="H19" s="20"/>
      <c r="I19" s="20"/>
      <c r="J19" s="28"/>
      <c r="K19" s="33"/>
      <c r="L19" s="73"/>
    </row>
    <row r="20" spans="1:16" s="57" customFormat="1" ht="14.25" customHeight="1">
      <c r="A20" s="7"/>
      <c r="B20" s="100" t="s">
        <v>55</v>
      </c>
      <c r="C20" s="87"/>
      <c r="D20" s="93"/>
      <c r="E20" s="87"/>
      <c r="F20" s="72"/>
      <c r="G20" s="47"/>
      <c r="H20" s="21"/>
      <c r="I20" s="21"/>
      <c r="J20" s="29"/>
      <c r="K20" s="34"/>
      <c r="L20" s="74"/>
    </row>
    <row r="21" spans="1:16" s="19" customFormat="1" ht="14.25" customHeight="1">
      <c r="A21" s="4">
        <f>A15+1</f>
        <v>2</v>
      </c>
      <c r="B21" s="77" t="s">
        <v>56</v>
      </c>
      <c r="C21" s="88"/>
      <c r="D21" s="94"/>
      <c r="E21" s="95"/>
      <c r="F21" s="48"/>
      <c r="G21" s="48"/>
      <c r="H21" s="81">
        <v>3</v>
      </c>
      <c r="I21" s="81">
        <v>0</v>
      </c>
      <c r="J21" s="82">
        <v>1</v>
      </c>
      <c r="K21" s="49"/>
      <c r="L21" s="73"/>
      <c r="P21" s="60"/>
    </row>
    <row r="22" spans="1:16" ht="14.25" customHeight="1">
      <c r="A22" s="4"/>
      <c r="B22" s="38" t="s">
        <v>57</v>
      </c>
      <c r="C22" s="85"/>
      <c r="D22" s="90"/>
      <c r="E22" s="85"/>
      <c r="F22" s="23"/>
      <c r="G22" s="24"/>
      <c r="H22" s="20"/>
      <c r="I22" s="20"/>
      <c r="J22" s="28"/>
      <c r="K22" s="33"/>
      <c r="L22" s="73"/>
      <c r="P22" s="61"/>
    </row>
    <row r="23" spans="1:16" ht="14.25" customHeight="1">
      <c r="A23" s="4"/>
      <c r="B23" s="38" t="s">
        <v>58</v>
      </c>
      <c r="C23" s="86">
        <v>0.41597222222222219</v>
      </c>
      <c r="D23" s="92">
        <v>14</v>
      </c>
      <c r="E23" s="86">
        <v>0.63750000000000007</v>
      </c>
      <c r="F23" s="69" t="str">
        <f>TEXT(E23-C23, "h:mm")</f>
        <v>5:19</v>
      </c>
      <c r="G23" s="70">
        <f>ABS(F25-$F$10)</f>
        <v>21</v>
      </c>
      <c r="H23" s="69">
        <f>H21*5</f>
        <v>15</v>
      </c>
      <c r="I23" s="69">
        <f t="shared" ref="I23" si="1">I21*5</f>
        <v>0</v>
      </c>
      <c r="J23" s="69">
        <f>J21*10</f>
        <v>10</v>
      </c>
      <c r="K23" s="71">
        <f xml:space="preserve"> SUM(G23:J23)</f>
        <v>46</v>
      </c>
      <c r="L23" s="73" t="s">
        <v>98</v>
      </c>
    </row>
    <row r="24" spans="1:16" ht="14.25" customHeight="1">
      <c r="A24" s="4"/>
      <c r="B24" s="38" t="s">
        <v>88</v>
      </c>
      <c r="C24" s="85"/>
      <c r="D24" s="90"/>
      <c r="E24" s="85"/>
      <c r="F24" s="20" t="s">
        <v>42</v>
      </c>
      <c r="G24" s="24"/>
      <c r="H24" s="5"/>
      <c r="I24" s="5"/>
      <c r="J24" s="27"/>
      <c r="K24" s="32"/>
      <c r="L24" s="73"/>
      <c r="P24" s="59"/>
    </row>
    <row r="25" spans="1:16" s="57" customFormat="1" ht="14.25" customHeight="1">
      <c r="A25" s="7"/>
      <c r="B25" s="100" t="s">
        <v>59</v>
      </c>
      <c r="C25" s="87"/>
      <c r="D25" s="93"/>
      <c r="E25" s="87"/>
      <c r="F25" s="72">
        <f>60*HOUR(F23)+MINUTE(F23)</f>
        <v>319</v>
      </c>
      <c r="G25" s="47"/>
      <c r="H25" s="103"/>
      <c r="I25" s="103"/>
      <c r="J25" s="104"/>
      <c r="K25" s="34"/>
      <c r="L25" s="74"/>
    </row>
    <row r="26" spans="1:16" s="19" customFormat="1" ht="14.25" customHeight="1">
      <c r="A26" s="4">
        <f>A21+1</f>
        <v>3</v>
      </c>
      <c r="B26" s="77" t="s">
        <v>60</v>
      </c>
      <c r="C26" s="88"/>
      <c r="D26" s="94"/>
      <c r="E26" s="95"/>
      <c r="F26" s="48"/>
      <c r="G26" s="48"/>
      <c r="H26" s="81">
        <v>3</v>
      </c>
      <c r="I26" s="81">
        <v>1</v>
      </c>
      <c r="J26" s="82"/>
      <c r="K26" s="49"/>
      <c r="L26" s="73"/>
      <c r="P26" s="62"/>
    </row>
    <row r="27" spans="1:16" ht="14.25" customHeight="1">
      <c r="A27" s="4"/>
      <c r="B27" s="38" t="s">
        <v>61</v>
      </c>
      <c r="C27" s="85"/>
      <c r="D27" s="90"/>
      <c r="E27" s="85"/>
      <c r="F27" s="23"/>
      <c r="G27" s="24"/>
      <c r="H27" s="20"/>
      <c r="I27" s="20"/>
      <c r="J27" s="28"/>
      <c r="K27" s="33"/>
      <c r="L27" s="73"/>
    </row>
    <row r="28" spans="1:16" ht="14.25" customHeight="1">
      <c r="A28" s="4"/>
      <c r="B28" s="38" t="s">
        <v>62</v>
      </c>
      <c r="C28" s="86">
        <v>0.4381944444444445</v>
      </c>
      <c r="D28" s="92">
        <v>12.5</v>
      </c>
      <c r="E28" s="86">
        <v>0.66805555555555562</v>
      </c>
      <c r="F28" s="69" t="str">
        <f>TEXT(E28-C28, "h:mm")</f>
        <v>5:31</v>
      </c>
      <c r="G28" s="70">
        <f>ABS(F30-$F$10)</f>
        <v>33</v>
      </c>
      <c r="H28" s="69">
        <f>H26*5</f>
        <v>15</v>
      </c>
      <c r="I28" s="69">
        <f t="shared" ref="I28" si="2">I26*5</f>
        <v>5</v>
      </c>
      <c r="J28" s="69">
        <f>J26*10</f>
        <v>0</v>
      </c>
      <c r="K28" s="71">
        <f xml:space="preserve"> SUM(G28:J28)</f>
        <v>53</v>
      </c>
      <c r="L28" s="73" t="s">
        <v>99</v>
      </c>
    </row>
    <row r="29" spans="1:16" ht="14.25" customHeight="1">
      <c r="A29" s="4"/>
      <c r="B29" s="38" t="s">
        <v>89</v>
      </c>
      <c r="C29" s="85"/>
      <c r="D29" s="90"/>
      <c r="E29" s="85"/>
      <c r="F29" s="20" t="s">
        <v>42</v>
      </c>
      <c r="G29" s="24"/>
      <c r="H29" s="5"/>
      <c r="I29" s="5"/>
      <c r="J29" s="27"/>
      <c r="K29" s="32"/>
      <c r="L29" s="73"/>
      <c r="P29" s="58"/>
    </row>
    <row r="30" spans="1:16" s="57" customFormat="1" ht="14.25" customHeight="1">
      <c r="A30" s="7"/>
      <c r="B30" s="100" t="s">
        <v>63</v>
      </c>
      <c r="C30" s="87"/>
      <c r="D30" s="93"/>
      <c r="E30" s="87"/>
      <c r="F30" s="72">
        <f>60*HOUR(F28)+MINUTE(F28)</f>
        <v>331</v>
      </c>
      <c r="G30" s="47"/>
      <c r="H30" s="21"/>
      <c r="I30" s="21"/>
      <c r="J30" s="29"/>
      <c r="K30" s="34"/>
      <c r="L30" s="74"/>
    </row>
    <row r="31" spans="1:16" s="19" customFormat="1" ht="14.25" customHeight="1">
      <c r="A31" s="4">
        <f>A26+1</f>
        <v>4</v>
      </c>
      <c r="B31" s="77" t="s">
        <v>90</v>
      </c>
      <c r="C31" s="88"/>
      <c r="D31" s="94"/>
      <c r="E31" s="95"/>
      <c r="F31" s="48"/>
      <c r="G31" s="48"/>
      <c r="H31" s="81">
        <v>4</v>
      </c>
      <c r="I31" s="81">
        <v>0</v>
      </c>
      <c r="J31" s="82">
        <v>0</v>
      </c>
      <c r="K31" s="49"/>
      <c r="L31" s="73"/>
    </row>
    <row r="32" spans="1:16" ht="14.25" customHeight="1">
      <c r="A32" s="4"/>
      <c r="B32" s="38" t="s">
        <v>92</v>
      </c>
      <c r="C32" s="85"/>
      <c r="D32" s="90"/>
      <c r="E32" s="85"/>
      <c r="F32" s="23"/>
      <c r="G32" s="24"/>
      <c r="H32" s="20"/>
      <c r="I32" s="20"/>
      <c r="J32" s="28"/>
      <c r="K32" s="33"/>
      <c r="L32" s="73"/>
    </row>
    <row r="33" spans="1:12" ht="14.25" customHeight="1">
      <c r="A33" s="4"/>
      <c r="B33" s="38" t="s">
        <v>64</v>
      </c>
      <c r="C33" s="86">
        <v>0.42291666666666666</v>
      </c>
      <c r="D33" s="92">
        <v>12.8</v>
      </c>
      <c r="E33" s="86">
        <v>0.63194444444444442</v>
      </c>
      <c r="F33" s="69" t="str">
        <f>TEXT(E33-C33, "h:mm")</f>
        <v>5:01</v>
      </c>
      <c r="G33" s="70">
        <f>ABS(F35-$F$10)</f>
        <v>3</v>
      </c>
      <c r="H33" s="69">
        <f>H31*5</f>
        <v>20</v>
      </c>
      <c r="I33" s="69">
        <f t="shared" ref="I33" si="3">I31*5</f>
        <v>0</v>
      </c>
      <c r="J33" s="69">
        <f>J31*10</f>
        <v>0</v>
      </c>
      <c r="K33" s="71">
        <f xml:space="preserve"> SUM(G33:J33)</f>
        <v>23</v>
      </c>
      <c r="L33" s="73" t="s">
        <v>97</v>
      </c>
    </row>
    <row r="34" spans="1:12" ht="14.25" customHeight="1">
      <c r="A34" s="4"/>
      <c r="B34" s="38" t="s">
        <v>65</v>
      </c>
      <c r="C34" s="85"/>
      <c r="D34" s="90"/>
      <c r="E34" s="85"/>
      <c r="F34" s="20" t="s">
        <v>42</v>
      </c>
      <c r="G34" s="24"/>
      <c r="H34" s="5"/>
      <c r="I34" s="5"/>
      <c r="J34" s="27"/>
      <c r="K34" s="32"/>
      <c r="L34" s="73"/>
    </row>
    <row r="35" spans="1:12" s="57" customFormat="1" ht="14.25" customHeight="1">
      <c r="A35" s="7"/>
      <c r="B35" s="105" t="s">
        <v>66</v>
      </c>
      <c r="C35" s="87"/>
      <c r="D35" s="93"/>
      <c r="E35" s="87"/>
      <c r="F35" s="72">
        <f>60*HOUR(F33)+MINUTE(F33)</f>
        <v>301</v>
      </c>
      <c r="G35" s="47"/>
      <c r="H35" s="21"/>
      <c r="I35" s="21"/>
      <c r="J35" s="29"/>
      <c r="K35" s="34"/>
      <c r="L35" s="74"/>
    </row>
    <row r="36" spans="1:12" s="19" customFormat="1" ht="14.25" customHeight="1">
      <c r="A36" s="4">
        <f>A31+1</f>
        <v>5</v>
      </c>
      <c r="B36" s="77" t="s">
        <v>91</v>
      </c>
      <c r="C36" s="88"/>
      <c r="D36" s="94"/>
      <c r="E36" s="95"/>
      <c r="F36" s="48"/>
      <c r="G36" s="48"/>
      <c r="H36" s="81">
        <v>4</v>
      </c>
      <c r="I36" s="81">
        <v>1</v>
      </c>
      <c r="J36" s="82">
        <v>1</v>
      </c>
      <c r="K36" s="49"/>
      <c r="L36" s="73"/>
    </row>
    <row r="37" spans="1:12" ht="14.25" customHeight="1">
      <c r="A37" s="4"/>
      <c r="B37" s="38" t="s">
        <v>93</v>
      </c>
      <c r="C37" s="85"/>
      <c r="D37" s="90"/>
      <c r="E37" s="85"/>
      <c r="F37" s="23"/>
      <c r="G37" s="24"/>
      <c r="H37" s="20"/>
      <c r="I37" s="20"/>
      <c r="J37" s="28"/>
      <c r="K37" s="33"/>
      <c r="L37" s="73"/>
    </row>
    <row r="38" spans="1:12" ht="14.25" customHeight="1">
      <c r="A38" s="4"/>
      <c r="B38" s="38" t="s">
        <v>67</v>
      </c>
      <c r="C38" s="86">
        <v>0.40763888888888888</v>
      </c>
      <c r="D38" s="92">
        <v>13</v>
      </c>
      <c r="E38" s="86">
        <v>0.63541666666666663</v>
      </c>
      <c r="F38" s="69" t="str">
        <f>TEXT(E38-C38, "h:mm")</f>
        <v>5:28</v>
      </c>
      <c r="G38" s="70">
        <f>ABS(F40-$F$10)</f>
        <v>30</v>
      </c>
      <c r="H38" s="69">
        <f>H36*5</f>
        <v>20</v>
      </c>
      <c r="I38" s="69">
        <f t="shared" ref="I38" si="4">I36*5</f>
        <v>5</v>
      </c>
      <c r="J38" s="69">
        <f>J36*10</f>
        <v>10</v>
      </c>
      <c r="K38" s="71">
        <f xml:space="preserve"> SUM(G38:J38)</f>
        <v>65</v>
      </c>
      <c r="L38" s="73" t="s">
        <v>100</v>
      </c>
    </row>
    <row r="39" spans="1:12" ht="14.25" customHeight="1">
      <c r="A39" s="4"/>
      <c r="B39" s="38" t="s">
        <v>68</v>
      </c>
      <c r="C39" s="85"/>
      <c r="D39" s="90"/>
      <c r="E39" s="85"/>
      <c r="F39" s="20" t="s">
        <v>42</v>
      </c>
      <c r="G39" s="24"/>
      <c r="H39" s="5"/>
      <c r="I39" s="5"/>
      <c r="J39" s="27"/>
      <c r="K39" s="32"/>
      <c r="L39" s="73"/>
    </row>
    <row r="40" spans="1:12" s="57" customFormat="1" ht="14.25" customHeight="1">
      <c r="A40" s="7"/>
      <c r="B40" s="105" t="s">
        <v>69</v>
      </c>
      <c r="C40" s="87"/>
      <c r="D40" s="93"/>
      <c r="E40" s="87"/>
      <c r="F40" s="72">
        <f>60*HOUR(F38)+MINUTE(F38)</f>
        <v>328</v>
      </c>
      <c r="G40" s="47"/>
      <c r="H40" s="21"/>
      <c r="I40" s="21"/>
      <c r="J40" s="29"/>
      <c r="K40" s="34"/>
      <c r="L40" s="74"/>
    </row>
    <row r="41" spans="1:12" s="19" customFormat="1" ht="14.25" customHeight="1">
      <c r="A41" s="4">
        <f>A36+1</f>
        <v>6</v>
      </c>
      <c r="B41" s="77" t="s">
        <v>94</v>
      </c>
      <c r="C41" s="88"/>
      <c r="D41" s="94"/>
      <c r="E41" s="95"/>
      <c r="F41" s="48"/>
      <c r="G41" s="48"/>
      <c r="H41" s="81">
        <v>8</v>
      </c>
      <c r="I41" s="81">
        <v>1</v>
      </c>
      <c r="J41" s="82">
        <v>1</v>
      </c>
      <c r="K41" s="49"/>
      <c r="L41" s="73"/>
    </row>
    <row r="42" spans="1:12" ht="14.25" customHeight="1">
      <c r="A42" s="4"/>
      <c r="B42" s="38" t="s">
        <v>70</v>
      </c>
      <c r="C42" s="85"/>
      <c r="D42" s="90"/>
      <c r="E42" s="85"/>
      <c r="F42" s="23"/>
      <c r="G42" s="24"/>
      <c r="H42" s="20"/>
      <c r="I42" s="20"/>
      <c r="J42" s="28"/>
      <c r="K42" s="33"/>
      <c r="L42" s="73"/>
    </row>
    <row r="43" spans="1:12" ht="14.25" customHeight="1">
      <c r="A43" s="4"/>
      <c r="B43" s="38" t="s">
        <v>71</v>
      </c>
      <c r="C43" s="86">
        <v>0.42986111111111108</v>
      </c>
      <c r="D43" s="92">
        <v>13.7</v>
      </c>
      <c r="E43" s="86">
        <v>0.68055555555555547</v>
      </c>
      <c r="F43" s="69" t="str">
        <f>TEXT(E43-C43, "h:mm")</f>
        <v>6:01</v>
      </c>
      <c r="G43" s="70">
        <f>ABS(F45-$F$10)</f>
        <v>63</v>
      </c>
      <c r="H43" s="69">
        <f>H41*5</f>
        <v>40</v>
      </c>
      <c r="I43" s="69">
        <f t="shared" ref="I43" si="5">I41*5</f>
        <v>5</v>
      </c>
      <c r="J43" s="69">
        <f>J41*10</f>
        <v>10</v>
      </c>
      <c r="K43" s="71">
        <f xml:space="preserve"> SUM(G43:J43)</f>
        <v>118</v>
      </c>
      <c r="L43" s="73" t="s">
        <v>101</v>
      </c>
    </row>
    <row r="44" spans="1:12" ht="14.25" customHeight="1">
      <c r="A44" s="4"/>
      <c r="B44" s="38" t="s">
        <v>95</v>
      </c>
      <c r="C44" s="85"/>
      <c r="D44" s="90"/>
      <c r="E44" s="85"/>
      <c r="F44" s="20" t="s">
        <v>42</v>
      </c>
      <c r="G44" s="24"/>
      <c r="H44" s="5"/>
      <c r="I44" s="5"/>
      <c r="J44" s="27"/>
      <c r="K44" s="32"/>
      <c r="L44" s="73"/>
    </row>
    <row r="45" spans="1:12" s="57" customFormat="1" ht="14.25" customHeight="1" thickBot="1">
      <c r="A45" s="6"/>
      <c r="B45" s="101"/>
      <c r="C45" s="89"/>
      <c r="D45" s="96"/>
      <c r="E45" s="89"/>
      <c r="F45" s="76">
        <f>60*HOUR(F43)+MINUTE(F43)</f>
        <v>361</v>
      </c>
      <c r="G45" s="66"/>
      <c r="H45" s="22"/>
      <c r="I45" s="22"/>
      <c r="J45" s="106"/>
      <c r="K45" s="107"/>
      <c r="L45" s="75"/>
    </row>
    <row r="46" spans="1:12">
      <c r="A46" s="39" t="s">
        <v>24</v>
      </c>
    </row>
    <row r="47" spans="1:12">
      <c r="A47" s="14" t="s">
        <v>72</v>
      </c>
    </row>
    <row r="48" spans="1:12" s="40" customFormat="1" ht="12">
      <c r="A48" s="42" t="s">
        <v>73</v>
      </c>
      <c r="C48" s="41"/>
      <c r="D48" s="41"/>
      <c r="K48" s="14"/>
      <c r="L48" s="55"/>
    </row>
    <row r="49" spans="1:12" s="40" customFormat="1" ht="12">
      <c r="A49" s="42" t="s">
        <v>74</v>
      </c>
      <c r="C49" s="41"/>
      <c r="D49" s="41"/>
      <c r="K49" s="14"/>
      <c r="L49" s="55"/>
    </row>
    <row r="50" spans="1:12" s="40" customFormat="1" ht="12">
      <c r="A50" s="42" t="s">
        <v>75</v>
      </c>
      <c r="C50" s="41"/>
      <c r="D50" s="41"/>
      <c r="K50" s="14"/>
      <c r="L50" s="55"/>
    </row>
    <row r="51" spans="1:12" s="40" customFormat="1" ht="12">
      <c r="A51" s="42" t="s">
        <v>84</v>
      </c>
      <c r="C51" s="41"/>
      <c r="D51" s="41"/>
      <c r="K51" s="14"/>
      <c r="L51" s="55"/>
    </row>
    <row r="52" spans="1:12" s="40" customFormat="1" ht="12">
      <c r="A52" s="78" t="s">
        <v>49</v>
      </c>
      <c r="C52" s="41"/>
      <c r="D52" s="41"/>
      <c r="K52" s="14"/>
      <c r="L52" s="55"/>
    </row>
    <row r="53" spans="1:12" s="40" customFormat="1" ht="12">
      <c r="A53" s="42" t="s">
        <v>78</v>
      </c>
      <c r="C53" s="41"/>
      <c r="D53" s="41"/>
      <c r="K53" s="14"/>
      <c r="L53" s="55"/>
    </row>
    <row r="54" spans="1:12" s="40" customFormat="1" ht="12">
      <c r="A54" s="45" t="s">
        <v>79</v>
      </c>
      <c r="C54" s="41"/>
      <c r="D54" s="41"/>
      <c r="K54" s="14"/>
      <c r="L54" s="55"/>
    </row>
    <row r="55" spans="1:12" s="40" customFormat="1" ht="12">
      <c r="A55" s="45" t="s">
        <v>80</v>
      </c>
      <c r="C55" s="41"/>
      <c r="D55" s="41"/>
      <c r="K55" s="14"/>
      <c r="L55" s="55"/>
    </row>
    <row r="56" spans="1:12" ht="12" customHeight="1">
      <c r="A56" s="45" t="s">
        <v>81</v>
      </c>
    </row>
    <row r="57" spans="1:12" ht="12" customHeight="1">
      <c r="A57" s="45" t="s">
        <v>82</v>
      </c>
    </row>
    <row r="58" spans="1:12" ht="12" customHeight="1">
      <c r="A58" s="45" t="s">
        <v>83</v>
      </c>
    </row>
    <row r="59" spans="1:12">
      <c r="A59" s="46"/>
    </row>
  </sheetData>
  <mergeCells count="2">
    <mergeCell ref="A1:L1"/>
    <mergeCell ref="A2:L2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0" orientation="landscape" r:id="rId1"/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Jean-Louis</dc:creator>
  <cp:lastModifiedBy>Tréhard J</cp:lastModifiedBy>
  <cp:lastPrinted>2014-10-19T16:47:57Z</cp:lastPrinted>
  <dcterms:created xsi:type="dcterms:W3CDTF">2013-10-05T19:31:19Z</dcterms:created>
  <dcterms:modified xsi:type="dcterms:W3CDTF">2014-10-22T17:18:16Z</dcterms:modified>
</cp:coreProperties>
</file>