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700" windowHeight="4200" tabRatio="601" activeTab="1"/>
  </bookViews>
  <sheets>
    <sheet name="Liste des engagés" sheetId="1" r:id="rId1"/>
    <sheet name="Classement" sheetId="2" r:id="rId2"/>
    <sheet name="Emargement" sheetId="3" r:id="rId3"/>
    <sheet name="Grille Pointage" sheetId="4" r:id="rId4"/>
    <sheet name="Classement meilleurs grimpeurs" sheetId="5" r:id="rId5"/>
    <sheet name="Etat primes" sheetId="6" r:id="rId6"/>
    <sheet name="Class par Pts" sheetId="7" r:id="rId7"/>
    <sheet name="Note Explicative" sheetId="8" r:id="rId8"/>
    <sheet name="Grille" sheetId="9" state="hidden" r:id="rId9"/>
  </sheets>
  <definedNames>
    <definedName name="_xlnm.Print_Titles" localSheetId="1">'Classement'!$12:$13</definedName>
    <definedName name="_xlnm.Print_Titles" localSheetId="2">'Emargement'!$10:$10</definedName>
    <definedName name="_xlnm.Print_Titles" localSheetId="0">'Liste des engagés'!$10:$11</definedName>
    <definedName name="lp">'Liste des engagés'!$A$12:$F$381</definedName>
    <definedName name="_xlnm.Print_Area" localSheetId="6">'Class par Pts'!$A$1:$H$31</definedName>
    <definedName name="_xlnm.Print_Area" localSheetId="1">'Classement'!$A$1:$P$53</definedName>
    <definedName name="_xlnm.Print_Area" localSheetId="2">'Emargement'!$A$1:$G$54</definedName>
    <definedName name="_xlnm.Print_Area" localSheetId="5">'Etat primes'!$A$1:$N$18</definedName>
    <definedName name="_xlnm.Print_Area" localSheetId="8">'Grille'!$A$1:$J$58</definedName>
    <definedName name="_xlnm.Print_Area" localSheetId="3">'Grille Pointage'!$A$2:$J$54</definedName>
    <definedName name="_xlnm.Print_Area" localSheetId="0">'Liste des engagés'!$A$1:$F$58</definedName>
  </definedNames>
  <calcPr fullCalcOnLoad="1"/>
</workbook>
</file>

<file path=xl/sharedStrings.xml><?xml version="1.0" encoding="utf-8"?>
<sst xmlns="http://schemas.openxmlformats.org/spreadsheetml/2006/main" count="397" uniqueCount="218">
  <si>
    <t>Nom</t>
  </si>
  <si>
    <t>Prénom</t>
  </si>
  <si>
    <t>Temps</t>
  </si>
  <si>
    <t>Place</t>
  </si>
  <si>
    <t>CLASSEMENT FINAL</t>
  </si>
  <si>
    <t>Série</t>
  </si>
  <si>
    <t>Tps Vainqueur :</t>
  </si>
  <si>
    <t>GRILLE</t>
  </si>
  <si>
    <t>LISTE DES ENGAGES</t>
  </si>
  <si>
    <t>Dos.</t>
  </si>
  <si>
    <t>Equipe</t>
  </si>
  <si>
    <t>mt</t>
  </si>
  <si>
    <t>Ce logiciel permet d'effectuer le classement d'une épreuve en ligne et non par étapes. Il est composé</t>
  </si>
  <si>
    <t>d'une base de données appelée "liste des engagés" et d'une feuille permettant de remplir le classement</t>
  </si>
  <si>
    <t>de l'épreuve. Après avoir rempli la liste des engagés les jours précédents l'épreuve, vous pouvez ainsi</t>
  </si>
  <si>
    <t>NOTE EXPLICATIVE</t>
  </si>
  <si>
    <t>en peu de temps avoir un classement informatisé après l'arrivée.</t>
  </si>
  <si>
    <t xml:space="preserve">        - Dans la cellule "A8", saisir uniquement le kilométrage . Ainsi si vous saisissez 40,5 et tapez entrer, </t>
  </si>
  <si>
    <t xml:space="preserve">          dans la cellule apparaitra automatiquement " Distance : 40,5 km"</t>
  </si>
  <si>
    <t xml:space="preserve">        - Dans la cellule "G8", modifier la date et le lieu de l'épreuve</t>
  </si>
  <si>
    <t xml:space="preserve">        - Dans la cellule "D3", modifier le lieu de l'épreuve</t>
  </si>
  <si>
    <t xml:space="preserve">         1) Indications sur l'épreuve :</t>
  </si>
  <si>
    <t>I Comment remplir la liste des engagés ?</t>
  </si>
  <si>
    <t xml:space="preserve">         1) Compléter la liste des engagés :</t>
  </si>
  <si>
    <t xml:space="preserve">         Pour chaque dossard, saisir :</t>
  </si>
  <si>
    <t xml:space="preserve">         - le nom du coureur</t>
  </si>
  <si>
    <t xml:space="preserve">         - le prénom du coureur</t>
  </si>
  <si>
    <t xml:space="preserve">         - l'équipe du coureur</t>
  </si>
  <si>
    <t xml:space="preserve">         - la nationalité correspondant au 3 premières lettres du code UCI (ex: FRA pour France)</t>
  </si>
  <si>
    <t xml:space="preserve">         - le code UCI en ne saisissant uniquement que les chiffres pour les français :</t>
  </si>
  <si>
    <t xml:space="preserve">           exemple : pour un français ayant le code UCI, FRA.1973.02.22, saisir uniquement 19730222</t>
  </si>
  <si>
    <t xml:space="preserve">           la mise en forme se fait automatiquement</t>
  </si>
  <si>
    <t xml:space="preserve">           Pour les étrangers, il faut saisir le code UCI en le mettant en forme et donc tapez ESP.1974.09.22</t>
  </si>
  <si>
    <t xml:space="preserve">         - la série du coureur : E1, E2, E3, Nat, Rég, Jun  etc</t>
  </si>
  <si>
    <t>Si vous souhaitez avoir la liste des partants, masquer la ligne correspondant au coureur absent. Une fois que</t>
  </si>
  <si>
    <t xml:space="preserve">l'ensemble des coureurs absents sont masqués, modifier le titre de la feuille en mettant "liste des partants" à </t>
  </si>
  <si>
    <t>la place de "liste des engagés" dans la cellule "D6"</t>
  </si>
  <si>
    <t>II Compléter le classement</t>
  </si>
  <si>
    <t xml:space="preserve">       1) Saisie su temps du vainqueur en saisissant l'heure dans la cellule "C10", les minutes dans la cellule</t>
  </si>
  <si>
    <t xml:space="preserve">           "D10" et les secondes dans la cellule "E10" (uniquement des chiffres)</t>
  </si>
  <si>
    <t xml:space="preserve">           La moyenne de l'épreuve se calculera en fonction de la distance que vous avez saisi dans la liste des</t>
  </si>
  <si>
    <t xml:space="preserve">           engagés et qui figure également sur le classement de l'épreuve.</t>
  </si>
  <si>
    <t xml:space="preserve">       2) Saisie du classement :</t>
  </si>
  <si>
    <t xml:space="preserve">            Pour chaque place, saisir le n° de dossard du coureur dans la colonne B.</t>
  </si>
  <si>
    <t xml:space="preserve">            Pour le vainqueur, le temps se met automatiquement. Ensuite, pour les autres coureurs, saisir l'écart</t>
  </si>
  <si>
    <t xml:space="preserve">            (exemple : à 1") ou indiqué que le temps est indentique par "mt" (même temps).</t>
  </si>
  <si>
    <t xml:space="preserve">       3) Si vous avez, moins de 190 coureurs à arriver, masquer les lignes des places non attribuées.</t>
  </si>
  <si>
    <t xml:space="preserve">       4) Saisir le nombre de partants et le nombre de coureurs arrivés dans les cellules "E205" et "G207"</t>
  </si>
  <si>
    <t>BONNE COURSE !</t>
  </si>
  <si>
    <t>à 2"</t>
  </si>
  <si>
    <t>Emargement</t>
  </si>
  <si>
    <t>FEUILLE D'EMARGEMENT</t>
  </si>
  <si>
    <t>N° Licence</t>
  </si>
  <si>
    <t>CLASSEMENT PAR POINTS</t>
  </si>
  <si>
    <t>Dossard</t>
  </si>
  <si>
    <t>Total</t>
  </si>
  <si>
    <t>ETAT DES PRIMES</t>
  </si>
  <si>
    <t>Club</t>
  </si>
  <si>
    <t>Signature</t>
  </si>
  <si>
    <t>P 1</t>
  </si>
  <si>
    <t>P 2</t>
  </si>
  <si>
    <t>P 3</t>
  </si>
  <si>
    <t>P 4</t>
  </si>
  <si>
    <t>P 5</t>
  </si>
  <si>
    <t xml:space="preserve"> P 6</t>
  </si>
  <si>
    <t>CLASSEMENT MEILLEURS GRIMPEURS</t>
  </si>
  <si>
    <t>G 1</t>
  </si>
  <si>
    <t>G 2</t>
  </si>
  <si>
    <t>G 3</t>
  </si>
  <si>
    <t>G 4</t>
  </si>
  <si>
    <t>NOM</t>
  </si>
  <si>
    <t>CLUB</t>
  </si>
  <si>
    <t>Prénon</t>
  </si>
  <si>
    <t>BAUD</t>
  </si>
  <si>
    <t>PRENON</t>
  </si>
  <si>
    <t>N° ID U C I</t>
  </si>
  <si>
    <t>N° ID UCI</t>
  </si>
  <si>
    <t>N° UD UCI</t>
  </si>
  <si>
    <t>Camors le 31/07/2019</t>
  </si>
  <si>
    <t>10007856677</t>
  </si>
  <si>
    <t>BARGUIL</t>
  </si>
  <si>
    <t>Warren</t>
  </si>
  <si>
    <t>ARKEA SAMSIC</t>
  </si>
  <si>
    <t>PRO</t>
  </si>
  <si>
    <t>GESBERT</t>
  </si>
  <si>
    <t>Elie</t>
  </si>
  <si>
    <t>HARDY</t>
  </si>
  <si>
    <t>Romain</t>
  </si>
  <si>
    <t>10006108960</t>
  </si>
  <si>
    <t>PICHON</t>
  </si>
  <si>
    <t>Laurent</t>
  </si>
  <si>
    <t>DELAPLACE</t>
  </si>
  <si>
    <t>Anthony</t>
  </si>
  <si>
    <t>10002857743</t>
  </si>
  <si>
    <t>VACHON</t>
  </si>
  <si>
    <t>Florian</t>
  </si>
  <si>
    <t>10007585885</t>
  </si>
  <si>
    <t>LEDANOIS</t>
  </si>
  <si>
    <t>10003002839</t>
  </si>
  <si>
    <t>MOINARD</t>
  </si>
  <si>
    <t>Amael</t>
  </si>
  <si>
    <t>MADOUAS</t>
  </si>
  <si>
    <t>Valentin</t>
  </si>
  <si>
    <t>GROUPAMA FDJ</t>
  </si>
  <si>
    <t>10011235109</t>
  </si>
  <si>
    <t>GAUDU</t>
  </si>
  <si>
    <t>David</t>
  </si>
  <si>
    <t>10003021128</t>
  </si>
  <si>
    <t>LADAGNOUS</t>
  </si>
  <si>
    <t>Matthieu</t>
  </si>
  <si>
    <t>10007517076</t>
  </si>
  <si>
    <t>MARTIN</t>
  </si>
  <si>
    <t>Guillaume</t>
  </si>
  <si>
    <t>WANTY GROUPE GOBERT</t>
  </si>
  <si>
    <t>AG2R LA MONDIALE</t>
  </si>
  <si>
    <t>10007743109</t>
  </si>
  <si>
    <t>GOSNEFROY</t>
  </si>
  <si>
    <t>Benoit</t>
  </si>
  <si>
    <t>10003078722</t>
  </si>
  <si>
    <t>GOUGEARD</t>
  </si>
  <si>
    <t>Alexis</t>
  </si>
  <si>
    <t>10007952263</t>
  </si>
  <si>
    <t>10005874645</t>
  </si>
  <si>
    <t>CHEREL</t>
  </si>
  <si>
    <t>Mickael</t>
  </si>
  <si>
    <t>SIMON</t>
  </si>
  <si>
    <t>Julien</t>
  </si>
  <si>
    <t>COFIDIS</t>
  </si>
  <si>
    <t>10005842212</t>
  </si>
  <si>
    <t>10006144831</t>
  </si>
  <si>
    <t>EDET</t>
  </si>
  <si>
    <t>Nicolas</t>
  </si>
  <si>
    <t>10002941205</t>
  </si>
  <si>
    <t>GENE</t>
  </si>
  <si>
    <t>Yoann</t>
  </si>
  <si>
    <t>TOTAL DIRECT ENERGIE</t>
  </si>
  <si>
    <t>10011126385</t>
  </si>
  <si>
    <t>OURSELIN</t>
  </si>
  <si>
    <t>Paul</t>
  </si>
  <si>
    <t>10011415163</t>
  </si>
  <si>
    <t>LE CUNFF</t>
  </si>
  <si>
    <t>Kevin</t>
  </si>
  <si>
    <t>ST MICHEL AUBER 93</t>
  </si>
  <si>
    <t>10010164267</t>
  </si>
  <si>
    <t>FERASSE</t>
  </si>
  <si>
    <t>Thibaut</t>
  </si>
  <si>
    <t>NATURA 4 EVER ROUBAIX LILLE METROPOLE</t>
  </si>
  <si>
    <t>10007624180</t>
  </si>
  <si>
    <t>MOTTIER</t>
  </si>
  <si>
    <t>Justin</t>
  </si>
  <si>
    <t>VITAL CONCEPT</t>
  </si>
  <si>
    <t>GAREL</t>
  </si>
  <si>
    <t>Adrien</t>
  </si>
  <si>
    <t>10007855869</t>
  </si>
  <si>
    <t>SCHMIDT</t>
  </si>
  <si>
    <t>Fabien</t>
  </si>
  <si>
    <t>DELKO MARSEILLE</t>
  </si>
  <si>
    <t>10014727412</t>
  </si>
  <si>
    <t>KERVADEC</t>
  </si>
  <si>
    <t>Stevan</t>
  </si>
  <si>
    <t>AGUIRRE CALPA</t>
  </si>
  <si>
    <t>Hernan</t>
  </si>
  <si>
    <t>INTER PRO CYCLING ACADEMY</t>
  </si>
  <si>
    <t>NIETO NOHALES</t>
  </si>
  <si>
    <t>Edgard</t>
  </si>
  <si>
    <t>10014489356</t>
  </si>
  <si>
    <t>HUDRY</t>
  </si>
  <si>
    <t>100026188465</t>
  </si>
  <si>
    <t>POIRIER</t>
  </si>
  <si>
    <t>Clément</t>
  </si>
  <si>
    <t>TEAM FYBOLIA</t>
  </si>
  <si>
    <t>10016243036</t>
  </si>
  <si>
    <t>JEGAT</t>
  </si>
  <si>
    <t>Jordan</t>
  </si>
  <si>
    <t>10024205726</t>
  </si>
  <si>
    <t>GIGUELAY</t>
  </si>
  <si>
    <t xml:space="preserve">Fabrice </t>
  </si>
  <si>
    <t>VC LANGUIDIC</t>
  </si>
  <si>
    <t>10003234528</t>
  </si>
  <si>
    <t>GUAY</t>
  </si>
  <si>
    <t>VCP LOUDEAC</t>
  </si>
  <si>
    <t>10014084481</t>
  </si>
  <si>
    <t>BOIVIN</t>
  </si>
  <si>
    <t>Mael</t>
  </si>
  <si>
    <t>10014318089</t>
  </si>
  <si>
    <t>LE HUITOUZE</t>
  </si>
  <si>
    <t>UC CHOLET 49</t>
  </si>
  <si>
    <t>10015838565</t>
  </si>
  <si>
    <t>GUENNEUGUES</t>
  </si>
  <si>
    <t>Erwann</t>
  </si>
  <si>
    <t>UC ALREENNE</t>
  </si>
  <si>
    <t>10014675178</t>
  </si>
  <si>
    <t>POISSON</t>
  </si>
  <si>
    <t>Damien</t>
  </si>
  <si>
    <t>COTES D ARMOR MARIE MORIN</t>
  </si>
  <si>
    <t>10007757556</t>
  </si>
  <si>
    <t>BESCOND</t>
  </si>
  <si>
    <t>Jéremy</t>
  </si>
  <si>
    <t>HENNEBONT CYCLISME</t>
  </si>
  <si>
    <t>RIVALLAIN</t>
  </si>
  <si>
    <t>Hugo</t>
  </si>
  <si>
    <t>VCP LORIENT</t>
  </si>
  <si>
    <t>DAVID</t>
  </si>
  <si>
    <t>RAUD</t>
  </si>
  <si>
    <t>RICHEUX</t>
  </si>
  <si>
    <t>TEAM BERTIN</t>
  </si>
  <si>
    <t>10009405748</t>
  </si>
  <si>
    <t>TEAM BERTN</t>
  </si>
  <si>
    <t>1</t>
  </si>
  <si>
    <t>PROD'HOMME</t>
  </si>
  <si>
    <t>Antoine</t>
  </si>
  <si>
    <t>2</t>
  </si>
  <si>
    <t>LE CALVE</t>
  </si>
  <si>
    <t>Grégoire</t>
  </si>
  <si>
    <t>10013244625</t>
  </si>
  <si>
    <t>59ème RONDE DES KORRIGANS</t>
  </si>
  <si>
    <t>Kévin</t>
  </si>
  <si>
    <t>LIVV PRO CYCLING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</si>
</sst>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&quot;h &quot;mm\'\ ss\'\'"/>
    <numFmt numFmtId="173" formatCode="h&quot;h&quot;"/>
    <numFmt numFmtId="174" formatCode="m\'"/>
    <numFmt numFmtId="175" formatCode="hh&quot;h&quot;"/>
    <numFmt numFmtId="176" formatCode="mm\'"/>
    <numFmt numFmtId="177" formatCode="0.00;[Red]0.00"/>
    <numFmt numFmtId="178" formatCode="0.0;[Red]0.0"/>
    <numFmt numFmtId="179" formatCode="0.000;[Red]0.000"/>
    <numFmt numFmtId="180" formatCode="0.000&quot; km/h&quot;"/>
    <numFmt numFmtId="181" formatCode="&quot;FRA&quot;\.0000\.00\.00"/>
    <numFmt numFmtId="182" formatCode="&quot;Distance : &quot;0&quot; kms&quot;"/>
    <numFmt numFmtId="183" formatCode="0&quot; h&quot;"/>
    <numFmt numFmtId="184" formatCode="0\'"/>
    <numFmt numFmtId="185" formatCode="0\'\'"/>
    <numFmt numFmtId="186" formatCode="&quot;Moyenne du Vanqueur&quot;\ 0.000&quot; km/h&quot;"/>
    <numFmt numFmtId="187" formatCode="00\'"/>
    <numFmt numFmtId="188" formatCode="00\'\'"/>
    <numFmt numFmtId="189" formatCode="&quot;Moyenne du Vainqueur :&quot;\ 0.000&quot; km/h&quot;"/>
    <numFmt numFmtId="190" formatCode="0&quot; pts&quot;"/>
    <numFmt numFmtId="191" formatCode="00\.00\.000\.000"/>
    <numFmt numFmtId="192" formatCode="&quot;Distance : &quot;0.0&quot; kms&quot;"/>
    <numFmt numFmtId="193" formatCode="&quot;Distance : &quot;0.0&quot; km&quot;"/>
    <numFmt numFmtId="194" formatCode="h:mm:ss"/>
  </numFmts>
  <fonts count="77">
    <font>
      <sz val="12"/>
      <name val="Times New Roman"/>
      <family val="0"/>
    </font>
    <font>
      <sz val="13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Times New Roman"/>
      <family val="0"/>
    </font>
    <font>
      <b/>
      <sz val="16"/>
      <color indexed="12"/>
      <name val="Arial"/>
      <family val="2"/>
    </font>
    <font>
      <b/>
      <i/>
      <sz val="12"/>
      <name val="Times New Roman"/>
      <family val="1"/>
    </font>
    <font>
      <b/>
      <sz val="18"/>
      <color indexed="10"/>
      <name val="Arial"/>
      <family val="2"/>
    </font>
    <font>
      <b/>
      <sz val="10"/>
      <color indexed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3"/>
      <color indexed="48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0"/>
    </font>
    <font>
      <b/>
      <sz val="16"/>
      <color indexed="12"/>
      <name val="Times New Roman"/>
      <family val="1"/>
    </font>
    <font>
      <sz val="16"/>
      <color indexed="12"/>
      <name val="Times New Roman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sz val="13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right" vertical="center"/>
    </xf>
    <xf numFmtId="187" fontId="16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181" fontId="12" fillId="0" borderId="14" xfId="0" applyNumberFormat="1" applyFont="1" applyBorder="1" applyAlignment="1" quotePrefix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181" fontId="23" fillId="33" borderId="1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1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81" fontId="12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12" fillId="0" borderId="17" xfId="0" applyFont="1" applyBorder="1" applyAlignment="1">
      <alignment vertical="center"/>
    </xf>
    <xf numFmtId="0" fontId="29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>
      <alignment/>
    </xf>
    <xf numFmtId="0" fontId="13" fillId="0" borderId="0" xfId="52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29" fillId="0" borderId="24" xfId="0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7" xfId="53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0" fillId="0" borderId="24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49" fontId="12" fillId="0" borderId="14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12" fillId="0" borderId="14" xfId="0" applyNumberFormat="1" applyFont="1" applyBorder="1" applyAlignment="1">
      <alignment/>
    </xf>
    <xf numFmtId="0" fontId="12" fillId="0" borderId="34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193" fontId="16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89" fontId="16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rse en ligne" xfId="52"/>
    <cellStyle name="Normal_étape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742950</xdr:colOff>
      <xdr:row>5</xdr:row>
      <xdr:rowOff>9525</xdr:rowOff>
    </xdr:to>
    <xdr:pic>
      <xdr:nvPicPr>
        <xdr:cNvPr id="1" name="Picture 9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1933575</xdr:colOff>
      <xdr:row>0</xdr:row>
      <xdr:rowOff>0</xdr:rowOff>
    </xdr:from>
    <xdr:to>
      <xdr:col>6</xdr:col>
      <xdr:colOff>685800</xdr:colOff>
      <xdr:row>5</xdr:row>
      <xdr:rowOff>57150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0"/>
          <a:ext cx="1571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0</xdr:rowOff>
    </xdr:to>
    <xdr:pic>
      <xdr:nvPicPr>
        <xdr:cNvPr id="1" name="Picture 11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142875</xdr:rowOff>
    </xdr:from>
    <xdr:to>
      <xdr:col>15</xdr:col>
      <xdr:colOff>657225</xdr:colOff>
      <xdr:row>4</xdr:row>
      <xdr:rowOff>314325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42875"/>
          <a:ext cx="1562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4</xdr:row>
      <xdr:rowOff>228600</xdr:rowOff>
    </xdr:to>
    <xdr:pic>
      <xdr:nvPicPr>
        <xdr:cNvPr id="1" name="Picture 2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95250</xdr:rowOff>
    </xdr:from>
    <xdr:to>
      <xdr:col>6</xdr:col>
      <xdr:colOff>876300</xdr:colOff>
      <xdr:row>6</xdr:row>
      <xdr:rowOff>38100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30480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1</xdr:col>
      <xdr:colOff>619125</xdr:colOff>
      <xdr:row>5</xdr:row>
      <xdr:rowOff>142875</xdr:rowOff>
    </xdr:to>
    <xdr:pic>
      <xdr:nvPicPr>
        <xdr:cNvPr id="1" name="Picture 1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1400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38100</xdr:rowOff>
    </xdr:from>
    <xdr:to>
      <xdr:col>9</xdr:col>
      <xdr:colOff>742950</xdr:colOff>
      <xdr:row>5</xdr:row>
      <xdr:rowOff>123825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2381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2</xdr:col>
      <xdr:colOff>419100</xdr:colOff>
      <xdr:row>5</xdr:row>
      <xdr:rowOff>85725</xdr:rowOff>
    </xdr:to>
    <xdr:pic>
      <xdr:nvPicPr>
        <xdr:cNvPr id="1" name="Picture 1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38100</xdr:rowOff>
    </xdr:from>
    <xdr:to>
      <xdr:col>13</xdr:col>
      <xdr:colOff>771525</xdr:colOff>
      <xdr:row>4</xdr:row>
      <xdr:rowOff>123825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3810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2</xdr:col>
      <xdr:colOff>419100</xdr:colOff>
      <xdr:row>5</xdr:row>
      <xdr:rowOff>85725</xdr:rowOff>
    </xdr:to>
    <xdr:pic>
      <xdr:nvPicPr>
        <xdr:cNvPr id="3" name="Picture 4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38100</xdr:rowOff>
    </xdr:from>
    <xdr:to>
      <xdr:col>13</xdr:col>
      <xdr:colOff>771525</xdr:colOff>
      <xdr:row>4</xdr:row>
      <xdr:rowOff>123825</xdr:rowOff>
    </xdr:to>
    <xdr:pic>
      <xdr:nvPicPr>
        <xdr:cNvPr id="4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3810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19050</xdr:rowOff>
    </xdr:from>
    <xdr:to>
      <xdr:col>1</xdr:col>
      <xdr:colOff>381000</xdr:colOff>
      <xdr:row>8</xdr:row>
      <xdr:rowOff>66675</xdr:rowOff>
    </xdr:to>
    <xdr:pic>
      <xdr:nvPicPr>
        <xdr:cNvPr id="1" name="Picture 2" descr="Logo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925"/>
          <a:ext cx="1152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3</xdr:row>
      <xdr:rowOff>95250</xdr:rowOff>
    </xdr:from>
    <xdr:to>
      <xdr:col>7</xdr:col>
      <xdr:colOff>809625</xdr:colOff>
      <xdr:row>7</xdr:row>
      <xdr:rowOff>190500</xdr:rowOff>
    </xdr:to>
    <xdr:pic>
      <xdr:nvPicPr>
        <xdr:cNvPr id="2" name="Image 3" descr="logo_FF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8191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0</xdr:rowOff>
    </xdr:from>
    <xdr:to>
      <xdr:col>9</xdr:col>
      <xdr:colOff>1181100</xdr:colOff>
      <xdr:row>4</xdr:row>
      <xdr:rowOff>342900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0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0</xdr:row>
      <xdr:rowOff>66675</xdr:rowOff>
    </xdr:from>
    <xdr:to>
      <xdr:col>8</xdr:col>
      <xdr:colOff>266700</xdr:colOff>
      <xdr:row>2</xdr:row>
      <xdr:rowOff>228600</xdr:rowOff>
    </xdr:to>
    <xdr:sp>
      <xdr:nvSpPr>
        <xdr:cNvPr id="2" name="WordArt 7"/>
        <xdr:cNvSpPr>
          <a:spLocks/>
        </xdr:cNvSpPr>
      </xdr:nvSpPr>
      <xdr:spPr>
        <a:xfrm>
          <a:off x="2066925" y="66675"/>
          <a:ext cx="77724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Brush Script MT"/>
              <a:cs typeface="Brush Script MT"/>
            </a:rPr>
            <a:t>Championnat de Bretagne 2002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257175</xdr:rowOff>
    </xdr:to>
    <xdr:pic>
      <xdr:nvPicPr>
        <xdr:cNvPr id="3" name="Picture 8" descr="Logo 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95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1"/>
  <sheetViews>
    <sheetView zoomScale="90" zoomScaleNormal="90" workbookViewId="0" topLeftCell="A1">
      <selection activeCell="C28" sqref="C28"/>
    </sheetView>
  </sheetViews>
  <sheetFormatPr defaultColWidth="14.125" defaultRowHeight="15.75"/>
  <cols>
    <col min="1" max="1" width="7.25390625" style="32" customWidth="1"/>
    <col min="2" max="2" width="15.25390625" style="67" customWidth="1"/>
    <col min="3" max="3" width="16.25390625" style="32" customWidth="1"/>
    <col min="4" max="4" width="15.00390625" style="32" customWidth="1"/>
    <col min="5" max="5" width="25.375" style="32" customWidth="1"/>
    <col min="6" max="6" width="11.625" style="32" customWidth="1"/>
    <col min="7" max="16384" width="14.125" style="3" customWidth="1"/>
  </cols>
  <sheetData>
    <row r="1" ht="16.5"/>
    <row r="2" spans="1:6" ht="15.75">
      <c r="A2" s="129" t="s">
        <v>215</v>
      </c>
      <c r="B2" s="129"/>
      <c r="C2" s="129"/>
      <c r="D2" s="129"/>
      <c r="E2" s="129"/>
      <c r="F2" s="129"/>
    </row>
    <row r="3" spans="1:6" ht="15.75">
      <c r="A3" s="129"/>
      <c r="B3" s="129"/>
      <c r="C3" s="129"/>
      <c r="D3" s="129"/>
      <c r="E3" s="129"/>
      <c r="F3" s="129"/>
    </row>
    <row r="4" spans="3:5" ht="25.5" customHeight="1">
      <c r="C4" s="132"/>
      <c r="D4" s="132"/>
      <c r="E4" s="132"/>
    </row>
    <row r="5" spans="4:5" ht="20.25" customHeight="1">
      <c r="D5" s="131"/>
      <c r="E5" s="131"/>
    </row>
    <row r="6" spans="1:6" ht="17.25" customHeight="1">
      <c r="A6" s="128" t="s">
        <v>8</v>
      </c>
      <c r="B6" s="128"/>
      <c r="C6" s="128"/>
      <c r="D6" s="128"/>
      <c r="E6" s="128"/>
      <c r="F6" s="128"/>
    </row>
    <row r="7" spans="1:6" ht="9.75" customHeight="1">
      <c r="A7" s="34"/>
      <c r="B7" s="68"/>
      <c r="C7" s="34"/>
      <c r="D7" s="34"/>
      <c r="E7" s="34"/>
      <c r="F7" s="34"/>
    </row>
    <row r="8" spans="1:9" s="16" customFormat="1" ht="14.25">
      <c r="A8" s="130">
        <v>90</v>
      </c>
      <c r="B8" s="130"/>
      <c r="C8" s="130"/>
      <c r="D8" s="17"/>
      <c r="E8" s="17"/>
      <c r="F8" s="26" t="s">
        <v>78</v>
      </c>
      <c r="I8" s="26"/>
    </row>
    <row r="9" ht="12" customHeight="1"/>
    <row r="10" spans="1:6" s="36" customFormat="1" ht="16.5" thickBot="1">
      <c r="A10" s="35" t="s">
        <v>9</v>
      </c>
      <c r="B10" s="59" t="s">
        <v>75</v>
      </c>
      <c r="C10" s="35" t="s">
        <v>0</v>
      </c>
      <c r="D10" s="35" t="s">
        <v>1</v>
      </c>
      <c r="E10" s="35" t="s">
        <v>10</v>
      </c>
      <c r="F10" s="35" t="s">
        <v>5</v>
      </c>
    </row>
    <row r="11" spans="1:6" s="36" customFormat="1" ht="6" customHeight="1">
      <c r="A11" s="37"/>
      <c r="B11" s="69"/>
      <c r="C11" s="37"/>
      <c r="D11" s="37"/>
      <c r="E11" s="37"/>
      <c r="F11" s="37"/>
    </row>
    <row r="12" spans="1:7" s="39" customFormat="1" ht="14.25" customHeight="1">
      <c r="A12" s="38">
        <v>1</v>
      </c>
      <c r="B12" s="112" t="s">
        <v>79</v>
      </c>
      <c r="C12" s="108" t="s">
        <v>80</v>
      </c>
      <c r="D12" s="113" t="s">
        <v>81</v>
      </c>
      <c r="E12" s="113" t="s">
        <v>82</v>
      </c>
      <c r="F12" s="107" t="s">
        <v>83</v>
      </c>
      <c r="G12" s="38"/>
    </row>
    <row r="13" spans="1:7" s="39" customFormat="1" ht="14.25" customHeight="1">
      <c r="A13" s="38">
        <v>2</v>
      </c>
      <c r="B13" s="107">
        <v>10007995814</v>
      </c>
      <c r="C13" s="113" t="s">
        <v>84</v>
      </c>
      <c r="D13" s="108" t="s">
        <v>85</v>
      </c>
      <c r="E13" s="108" t="s">
        <v>82</v>
      </c>
      <c r="F13" s="107" t="s">
        <v>83</v>
      </c>
      <c r="G13" s="38"/>
    </row>
    <row r="14" spans="1:7" s="39" customFormat="1" ht="14.25" customHeight="1">
      <c r="A14" s="38">
        <v>3</v>
      </c>
      <c r="B14" s="107">
        <v>10005489271</v>
      </c>
      <c r="C14" s="108" t="s">
        <v>86</v>
      </c>
      <c r="D14" s="108" t="s">
        <v>87</v>
      </c>
      <c r="E14" s="108" t="s">
        <v>82</v>
      </c>
      <c r="F14" s="107" t="s">
        <v>83</v>
      </c>
      <c r="G14" s="38"/>
    </row>
    <row r="15" spans="1:7" s="39" customFormat="1" ht="14.25" customHeight="1">
      <c r="A15" s="38">
        <v>4</v>
      </c>
      <c r="B15" s="112" t="s">
        <v>88</v>
      </c>
      <c r="C15" s="108" t="s">
        <v>89</v>
      </c>
      <c r="D15" s="108" t="s">
        <v>90</v>
      </c>
      <c r="E15" s="108" t="s">
        <v>82</v>
      </c>
      <c r="F15" s="104" t="s">
        <v>83</v>
      </c>
      <c r="G15" s="38"/>
    </row>
    <row r="16" spans="1:7" s="39" customFormat="1" ht="14.25" customHeight="1">
      <c r="A16" s="38">
        <v>6</v>
      </c>
      <c r="B16" s="112" t="s">
        <v>122</v>
      </c>
      <c r="C16" s="108" t="s">
        <v>91</v>
      </c>
      <c r="D16" s="108" t="s">
        <v>92</v>
      </c>
      <c r="E16" s="108" t="s">
        <v>82</v>
      </c>
      <c r="F16" s="104" t="s">
        <v>83</v>
      </c>
      <c r="G16" s="38"/>
    </row>
    <row r="17" spans="1:7" s="39" customFormat="1" ht="14.25" customHeight="1">
      <c r="A17" s="38">
        <v>7</v>
      </c>
      <c r="B17" s="112" t="s">
        <v>93</v>
      </c>
      <c r="C17" s="108" t="s">
        <v>94</v>
      </c>
      <c r="D17" s="108" t="s">
        <v>95</v>
      </c>
      <c r="E17" s="108" t="s">
        <v>82</v>
      </c>
      <c r="F17" s="104" t="s">
        <v>83</v>
      </c>
      <c r="G17" s="38"/>
    </row>
    <row r="18" spans="1:7" s="39" customFormat="1" ht="14.25" customHeight="1">
      <c r="A18" s="38">
        <v>8</v>
      </c>
      <c r="B18" s="112" t="s">
        <v>96</v>
      </c>
      <c r="C18" s="108" t="s">
        <v>97</v>
      </c>
      <c r="D18" s="108" t="s">
        <v>216</v>
      </c>
      <c r="E18" s="108" t="s">
        <v>82</v>
      </c>
      <c r="F18" s="104" t="s">
        <v>83</v>
      </c>
      <c r="G18" s="38"/>
    </row>
    <row r="19" spans="1:7" s="39" customFormat="1" ht="14.25" customHeight="1">
      <c r="A19" s="38">
        <v>9</v>
      </c>
      <c r="B19" s="112" t="s">
        <v>98</v>
      </c>
      <c r="C19" s="108" t="s">
        <v>99</v>
      </c>
      <c r="D19" s="108" t="s">
        <v>100</v>
      </c>
      <c r="E19" s="108" t="s">
        <v>82</v>
      </c>
      <c r="F19" s="104" t="s">
        <v>83</v>
      </c>
      <c r="G19" s="38"/>
    </row>
    <row r="20" spans="1:7" s="39" customFormat="1" ht="14.25" customHeight="1">
      <c r="A20" s="38">
        <v>10</v>
      </c>
      <c r="B20" s="104">
        <v>10009163753</v>
      </c>
      <c r="C20" s="108" t="s">
        <v>101</v>
      </c>
      <c r="D20" s="108" t="s">
        <v>102</v>
      </c>
      <c r="E20" s="108" t="s">
        <v>103</v>
      </c>
      <c r="F20" s="104" t="s">
        <v>83</v>
      </c>
      <c r="G20" s="38"/>
    </row>
    <row r="21" spans="1:7" s="39" customFormat="1" ht="14.25" customHeight="1">
      <c r="A21" s="38">
        <v>11</v>
      </c>
      <c r="B21" s="112" t="s">
        <v>104</v>
      </c>
      <c r="C21" s="108" t="s">
        <v>105</v>
      </c>
      <c r="D21" s="108" t="s">
        <v>106</v>
      </c>
      <c r="E21" s="108" t="s">
        <v>103</v>
      </c>
      <c r="F21" s="104" t="s">
        <v>83</v>
      </c>
      <c r="G21" s="38"/>
    </row>
    <row r="22" spans="1:7" s="39" customFormat="1" ht="14.25" customHeight="1">
      <c r="A22" s="38">
        <v>12</v>
      </c>
      <c r="B22" s="112" t="s">
        <v>107</v>
      </c>
      <c r="C22" s="108" t="s">
        <v>108</v>
      </c>
      <c r="D22" s="108" t="s">
        <v>109</v>
      </c>
      <c r="E22" s="108" t="s">
        <v>103</v>
      </c>
      <c r="F22" s="104" t="s">
        <v>83</v>
      </c>
      <c r="G22" s="38"/>
    </row>
    <row r="23" spans="1:7" s="39" customFormat="1" ht="14.25" customHeight="1">
      <c r="A23" s="38">
        <v>13</v>
      </c>
      <c r="B23" s="112" t="s">
        <v>110</v>
      </c>
      <c r="C23" s="108" t="s">
        <v>111</v>
      </c>
      <c r="D23" s="108" t="s">
        <v>112</v>
      </c>
      <c r="E23" s="108" t="s">
        <v>113</v>
      </c>
      <c r="F23" s="104" t="s">
        <v>83</v>
      </c>
      <c r="G23" s="38"/>
    </row>
    <row r="24" spans="1:7" s="39" customFormat="1" ht="14.25" customHeight="1">
      <c r="A24" s="38">
        <v>15</v>
      </c>
      <c r="B24" s="112" t="s">
        <v>121</v>
      </c>
      <c r="C24" s="108" t="s">
        <v>116</v>
      </c>
      <c r="D24" s="108" t="s">
        <v>117</v>
      </c>
      <c r="E24" s="108" t="s">
        <v>114</v>
      </c>
      <c r="F24" s="104" t="s">
        <v>83</v>
      </c>
      <c r="G24" s="38"/>
    </row>
    <row r="25" spans="1:7" s="39" customFormat="1" ht="14.25" customHeight="1">
      <c r="A25" s="38">
        <v>16</v>
      </c>
      <c r="B25" s="116" t="s">
        <v>115</v>
      </c>
      <c r="C25" s="108" t="s">
        <v>119</v>
      </c>
      <c r="D25" s="108" t="s">
        <v>120</v>
      </c>
      <c r="E25" s="108" t="s">
        <v>114</v>
      </c>
      <c r="F25" s="104" t="s">
        <v>83</v>
      </c>
      <c r="G25" s="38"/>
    </row>
    <row r="26" spans="1:7" s="39" customFormat="1" ht="14.25" customHeight="1">
      <c r="A26" s="38">
        <v>17</v>
      </c>
      <c r="B26" s="116" t="s">
        <v>118</v>
      </c>
      <c r="C26" s="114" t="s">
        <v>123</v>
      </c>
      <c r="D26" s="114" t="s">
        <v>124</v>
      </c>
      <c r="E26" s="114" t="s">
        <v>114</v>
      </c>
      <c r="F26" s="104" t="s">
        <v>83</v>
      </c>
      <c r="G26" s="38"/>
    </row>
    <row r="27" spans="1:7" s="39" customFormat="1" ht="14.25" customHeight="1">
      <c r="A27" s="38">
        <v>18</v>
      </c>
      <c r="B27" s="116" t="s">
        <v>128</v>
      </c>
      <c r="C27" s="114" t="s">
        <v>125</v>
      </c>
      <c r="D27" s="114" t="s">
        <v>126</v>
      </c>
      <c r="E27" s="114" t="s">
        <v>127</v>
      </c>
      <c r="F27" s="104" t="s">
        <v>83</v>
      </c>
      <c r="G27" s="38"/>
    </row>
    <row r="28" spans="1:7" s="39" customFormat="1" ht="14.25" customHeight="1">
      <c r="A28" s="38">
        <v>19</v>
      </c>
      <c r="B28" s="116" t="s">
        <v>129</v>
      </c>
      <c r="C28" s="114" t="s">
        <v>130</v>
      </c>
      <c r="D28" s="114" t="s">
        <v>131</v>
      </c>
      <c r="E28" s="114" t="s">
        <v>127</v>
      </c>
      <c r="F28" s="104" t="s">
        <v>83</v>
      </c>
      <c r="G28" s="38"/>
    </row>
    <row r="29" spans="1:7" s="39" customFormat="1" ht="14.25" customHeight="1">
      <c r="A29" s="38">
        <v>21</v>
      </c>
      <c r="B29" s="116" t="s">
        <v>132</v>
      </c>
      <c r="C29" s="114" t="s">
        <v>133</v>
      </c>
      <c r="D29" s="114" t="s">
        <v>134</v>
      </c>
      <c r="E29" s="114" t="s">
        <v>135</v>
      </c>
      <c r="F29" s="104" t="s">
        <v>83</v>
      </c>
      <c r="G29" s="76"/>
    </row>
    <row r="30" spans="1:7" s="39" customFormat="1" ht="14.25" customHeight="1">
      <c r="A30" s="38">
        <v>22</v>
      </c>
      <c r="B30" s="116" t="s">
        <v>136</v>
      </c>
      <c r="C30" s="114" t="s">
        <v>137</v>
      </c>
      <c r="D30" s="114" t="s">
        <v>138</v>
      </c>
      <c r="E30" s="114" t="s">
        <v>135</v>
      </c>
      <c r="F30" s="104" t="s">
        <v>83</v>
      </c>
      <c r="G30" s="76"/>
    </row>
    <row r="31" spans="1:7" s="39" customFormat="1" ht="14.25" customHeight="1">
      <c r="A31" s="38">
        <v>23</v>
      </c>
      <c r="B31" s="116" t="s">
        <v>139</v>
      </c>
      <c r="C31" s="114" t="s">
        <v>140</v>
      </c>
      <c r="D31" s="114" t="s">
        <v>141</v>
      </c>
      <c r="E31" s="114" t="s">
        <v>142</v>
      </c>
      <c r="F31" s="104" t="s">
        <v>83</v>
      </c>
      <c r="G31" s="76"/>
    </row>
    <row r="32" spans="1:7" s="39" customFormat="1" ht="14.25" customHeight="1">
      <c r="A32" s="38">
        <v>24</v>
      </c>
      <c r="B32" s="116" t="s">
        <v>143</v>
      </c>
      <c r="C32" s="114" t="s">
        <v>144</v>
      </c>
      <c r="D32" s="114" t="s">
        <v>145</v>
      </c>
      <c r="E32" s="113" t="s">
        <v>146</v>
      </c>
      <c r="F32" s="104" t="s">
        <v>83</v>
      </c>
      <c r="G32" s="38"/>
    </row>
    <row r="33" spans="1:7" s="39" customFormat="1" ht="14.25" customHeight="1">
      <c r="A33" s="38">
        <v>25</v>
      </c>
      <c r="B33" s="116" t="s">
        <v>147</v>
      </c>
      <c r="C33" s="114" t="s">
        <v>148</v>
      </c>
      <c r="D33" s="114" t="s">
        <v>149</v>
      </c>
      <c r="E33" s="113" t="s">
        <v>150</v>
      </c>
      <c r="F33" s="104" t="s">
        <v>83</v>
      </c>
      <c r="G33" s="38"/>
    </row>
    <row r="34" spans="1:7" s="39" customFormat="1" ht="14.25" customHeight="1">
      <c r="A34" s="38">
        <v>26</v>
      </c>
      <c r="B34" s="107">
        <v>10009715946</v>
      </c>
      <c r="C34" s="114" t="s">
        <v>151</v>
      </c>
      <c r="D34" s="114" t="s">
        <v>152</v>
      </c>
      <c r="E34" s="113" t="s">
        <v>150</v>
      </c>
      <c r="F34" s="104" t="s">
        <v>83</v>
      </c>
      <c r="G34" s="38"/>
    </row>
    <row r="35" spans="1:7" s="39" customFormat="1" ht="14.25" customHeight="1">
      <c r="A35" s="38">
        <v>27</v>
      </c>
      <c r="B35" s="116" t="s">
        <v>153</v>
      </c>
      <c r="C35" s="114" t="s">
        <v>154</v>
      </c>
      <c r="D35" s="114" t="s">
        <v>155</v>
      </c>
      <c r="E35" s="113" t="s">
        <v>156</v>
      </c>
      <c r="F35" s="104" t="s">
        <v>83</v>
      </c>
      <c r="G35" s="38"/>
    </row>
    <row r="36" spans="1:7" s="39" customFormat="1" ht="14.25" customHeight="1">
      <c r="A36" s="38">
        <v>28</v>
      </c>
      <c r="B36" s="116" t="s">
        <v>157</v>
      </c>
      <c r="C36" s="114" t="s">
        <v>158</v>
      </c>
      <c r="D36" s="114" t="s">
        <v>159</v>
      </c>
      <c r="E36" s="113" t="s">
        <v>217</v>
      </c>
      <c r="F36" s="104" t="s">
        <v>83</v>
      </c>
      <c r="G36" s="38"/>
    </row>
    <row r="37" spans="1:7" s="39" customFormat="1" ht="14.25" customHeight="1">
      <c r="A37" s="38">
        <v>29</v>
      </c>
      <c r="B37" s="112" t="s">
        <v>206</v>
      </c>
      <c r="C37" s="113" t="s">
        <v>160</v>
      </c>
      <c r="D37" s="114" t="s">
        <v>161</v>
      </c>
      <c r="E37" s="113" t="s">
        <v>162</v>
      </c>
      <c r="F37" s="104" t="s">
        <v>83</v>
      </c>
      <c r="G37" s="38"/>
    </row>
    <row r="38" spans="1:7" s="39" customFormat="1" ht="14.25" customHeight="1">
      <c r="A38" s="38">
        <v>30</v>
      </c>
      <c r="B38" s="117">
        <v>10052018656</v>
      </c>
      <c r="C38" s="113" t="s">
        <v>163</v>
      </c>
      <c r="D38" s="114" t="s">
        <v>164</v>
      </c>
      <c r="E38" s="113" t="s">
        <v>162</v>
      </c>
      <c r="F38" s="117" t="s">
        <v>83</v>
      </c>
      <c r="G38" s="70"/>
    </row>
    <row r="39" spans="1:7" s="39" customFormat="1" ht="14.25" customHeight="1">
      <c r="A39" s="38">
        <v>31</v>
      </c>
      <c r="B39" s="116" t="s">
        <v>165</v>
      </c>
      <c r="C39" s="113" t="s">
        <v>166</v>
      </c>
      <c r="D39" s="114" t="s">
        <v>95</v>
      </c>
      <c r="E39" s="113" t="s">
        <v>162</v>
      </c>
      <c r="F39" s="117" t="s">
        <v>83</v>
      </c>
      <c r="G39" s="70"/>
    </row>
    <row r="40" spans="1:7" s="39" customFormat="1" ht="14.25" customHeight="1">
      <c r="A40" s="38">
        <v>32</v>
      </c>
      <c r="B40" s="116"/>
      <c r="C40" s="113"/>
      <c r="D40" s="114"/>
      <c r="E40" s="113"/>
      <c r="F40" s="107"/>
      <c r="G40" s="70"/>
    </row>
    <row r="41" spans="1:7" s="39" customFormat="1" ht="14.25" customHeight="1">
      <c r="A41" s="38">
        <v>33</v>
      </c>
      <c r="B41" s="112"/>
      <c r="C41" s="108"/>
      <c r="D41" s="108"/>
      <c r="E41" s="113"/>
      <c r="F41" s="107"/>
      <c r="G41" s="70"/>
    </row>
    <row r="42" spans="1:7" s="39" customFormat="1" ht="14.25" customHeight="1">
      <c r="A42" s="38">
        <v>34</v>
      </c>
      <c r="B42" s="112"/>
      <c r="C42" s="108"/>
      <c r="D42" s="108"/>
      <c r="E42" s="113"/>
      <c r="F42" s="107"/>
      <c r="G42" s="70"/>
    </row>
    <row r="43" spans="1:7" s="39" customFormat="1" ht="14.25" customHeight="1">
      <c r="A43" s="38">
        <v>35</v>
      </c>
      <c r="B43" s="116" t="s">
        <v>167</v>
      </c>
      <c r="C43" s="113" t="s">
        <v>168</v>
      </c>
      <c r="D43" s="114" t="s">
        <v>169</v>
      </c>
      <c r="E43" s="113" t="s">
        <v>170</v>
      </c>
      <c r="F43" s="107">
        <v>2</v>
      </c>
      <c r="G43" s="70"/>
    </row>
    <row r="44" spans="1:7" s="39" customFormat="1" ht="14.25" customHeight="1">
      <c r="A44" s="38">
        <v>36</v>
      </c>
      <c r="B44" s="116" t="s">
        <v>214</v>
      </c>
      <c r="C44" s="113" t="s">
        <v>209</v>
      </c>
      <c r="D44" s="113" t="s">
        <v>210</v>
      </c>
      <c r="E44" s="113" t="s">
        <v>170</v>
      </c>
      <c r="F44" s="107">
        <v>1</v>
      </c>
      <c r="G44" s="70"/>
    </row>
    <row r="45" spans="1:7" s="39" customFormat="1" ht="14.25" customHeight="1">
      <c r="A45" s="38">
        <v>37</v>
      </c>
      <c r="B45" s="116" t="s">
        <v>171</v>
      </c>
      <c r="C45" s="113" t="s">
        <v>172</v>
      </c>
      <c r="D45" s="113" t="s">
        <v>173</v>
      </c>
      <c r="E45" s="113" t="s">
        <v>170</v>
      </c>
      <c r="F45" s="107">
        <v>1</v>
      </c>
      <c r="G45" s="70"/>
    </row>
    <row r="46" spans="1:7" s="39" customFormat="1" ht="14.25" customHeight="1">
      <c r="A46" s="38">
        <v>38</v>
      </c>
      <c r="B46" s="116" t="s">
        <v>174</v>
      </c>
      <c r="C46" s="113" t="s">
        <v>175</v>
      </c>
      <c r="D46" s="113" t="s">
        <v>176</v>
      </c>
      <c r="E46" s="113" t="s">
        <v>177</v>
      </c>
      <c r="F46" s="107">
        <v>2</v>
      </c>
      <c r="G46" s="70"/>
    </row>
    <row r="47" spans="1:7" s="39" customFormat="1" ht="14.25" customHeight="1">
      <c r="A47" s="38">
        <v>39</v>
      </c>
      <c r="B47" s="116" t="s">
        <v>178</v>
      </c>
      <c r="C47" s="113" t="s">
        <v>179</v>
      </c>
      <c r="D47" s="113" t="s">
        <v>126</v>
      </c>
      <c r="E47" s="113" t="s">
        <v>180</v>
      </c>
      <c r="F47" s="107">
        <v>1</v>
      </c>
      <c r="G47" s="70"/>
    </row>
    <row r="48" spans="1:7" s="39" customFormat="1" ht="14.25" customHeight="1">
      <c r="A48" s="38">
        <v>40</v>
      </c>
      <c r="B48" s="116" t="s">
        <v>181</v>
      </c>
      <c r="C48" s="113" t="s">
        <v>182</v>
      </c>
      <c r="D48" s="113" t="s">
        <v>183</v>
      </c>
      <c r="E48" s="113" t="s">
        <v>180</v>
      </c>
      <c r="F48" s="107">
        <v>1</v>
      </c>
      <c r="G48" s="70"/>
    </row>
    <row r="49" spans="1:7" s="39" customFormat="1" ht="14.25" customHeight="1">
      <c r="A49" s="38">
        <v>41</v>
      </c>
      <c r="B49" s="116" t="s">
        <v>184</v>
      </c>
      <c r="C49" s="113" t="s">
        <v>185</v>
      </c>
      <c r="D49" s="113" t="s">
        <v>126</v>
      </c>
      <c r="E49" s="113" t="s">
        <v>186</v>
      </c>
      <c r="F49" s="107">
        <v>1</v>
      </c>
      <c r="G49" s="38"/>
    </row>
    <row r="50" spans="1:7" s="39" customFormat="1" ht="14.25" customHeight="1">
      <c r="A50" s="38">
        <v>42</v>
      </c>
      <c r="B50" s="116" t="s">
        <v>187</v>
      </c>
      <c r="C50" s="113" t="s">
        <v>188</v>
      </c>
      <c r="D50" s="113" t="s">
        <v>189</v>
      </c>
      <c r="E50" s="113" t="s">
        <v>190</v>
      </c>
      <c r="F50" s="107">
        <v>1</v>
      </c>
      <c r="G50" s="38"/>
    </row>
    <row r="51" spans="1:7" s="39" customFormat="1" ht="14.25" customHeight="1">
      <c r="A51" s="38">
        <v>43</v>
      </c>
      <c r="B51" s="116" t="s">
        <v>191</v>
      </c>
      <c r="C51" s="113" t="s">
        <v>192</v>
      </c>
      <c r="D51" s="113" t="s">
        <v>193</v>
      </c>
      <c r="E51" s="113" t="s">
        <v>194</v>
      </c>
      <c r="F51" s="107">
        <v>1</v>
      </c>
      <c r="G51" s="38"/>
    </row>
    <row r="52" spans="1:7" s="39" customFormat="1" ht="14.25" customHeight="1">
      <c r="A52" s="38">
        <v>44</v>
      </c>
      <c r="B52" s="116" t="s">
        <v>195</v>
      </c>
      <c r="C52" s="113" t="s">
        <v>196</v>
      </c>
      <c r="D52" s="113" t="s">
        <v>197</v>
      </c>
      <c r="E52" s="113" t="s">
        <v>198</v>
      </c>
      <c r="F52" s="107">
        <v>1</v>
      </c>
      <c r="G52" s="38"/>
    </row>
    <row r="53" spans="1:7" s="39" customFormat="1" ht="14.25" customHeight="1">
      <c r="A53" s="38">
        <v>45</v>
      </c>
      <c r="B53" s="107">
        <v>10016133912</v>
      </c>
      <c r="C53" s="113" t="s">
        <v>199</v>
      </c>
      <c r="D53" s="113" t="s">
        <v>200</v>
      </c>
      <c r="E53" s="113" t="s">
        <v>198</v>
      </c>
      <c r="F53" s="107">
        <v>1</v>
      </c>
      <c r="G53" s="38"/>
    </row>
    <row r="54" spans="1:7" s="39" customFormat="1" ht="14.25" customHeight="1">
      <c r="A54" s="38">
        <v>46</v>
      </c>
      <c r="B54" s="107">
        <v>10010113141</v>
      </c>
      <c r="C54" s="127" t="s">
        <v>212</v>
      </c>
      <c r="D54" s="127" t="s">
        <v>213</v>
      </c>
      <c r="E54" s="127" t="s">
        <v>201</v>
      </c>
      <c r="F54" s="115">
        <v>1</v>
      </c>
      <c r="G54" s="38"/>
    </row>
    <row r="55" spans="1:7" s="39" customFormat="1" ht="14.25" customHeight="1">
      <c r="A55" s="38">
        <v>47</v>
      </c>
      <c r="B55" s="107">
        <v>10005335889</v>
      </c>
      <c r="C55" s="113" t="s">
        <v>202</v>
      </c>
      <c r="D55" s="113" t="s">
        <v>131</v>
      </c>
      <c r="E55" s="113" t="s">
        <v>201</v>
      </c>
      <c r="F55" s="115">
        <v>1</v>
      </c>
      <c r="G55" s="38"/>
    </row>
    <row r="56" spans="1:7" s="39" customFormat="1" ht="14.25" customHeight="1">
      <c r="A56" s="38">
        <v>48</v>
      </c>
      <c r="B56" s="107">
        <v>10025686388</v>
      </c>
      <c r="C56" s="113" t="s">
        <v>203</v>
      </c>
      <c r="D56" s="113" t="s">
        <v>112</v>
      </c>
      <c r="E56" s="113" t="s">
        <v>201</v>
      </c>
      <c r="F56" s="115">
        <v>1</v>
      </c>
      <c r="G56" s="38"/>
    </row>
    <row r="57" spans="1:7" s="39" customFormat="1" ht="14.25" customHeight="1">
      <c r="A57" s="38">
        <v>49</v>
      </c>
      <c r="B57" s="107">
        <v>10008991072</v>
      </c>
      <c r="C57" s="113" t="s">
        <v>204</v>
      </c>
      <c r="D57" s="113" t="s">
        <v>95</v>
      </c>
      <c r="E57" s="113" t="s">
        <v>205</v>
      </c>
      <c r="F57" s="115">
        <v>2</v>
      </c>
      <c r="G57" s="38"/>
    </row>
    <row r="58" spans="1:7" s="39" customFormat="1" ht="14.25" customHeight="1">
      <c r="A58" s="38">
        <v>50</v>
      </c>
      <c r="B58" s="108"/>
      <c r="C58" s="70"/>
      <c r="D58" s="70"/>
      <c r="E58" s="70"/>
      <c r="F58" s="70"/>
      <c r="G58" s="38"/>
    </row>
    <row r="59" spans="1:7" s="39" customFormat="1" ht="14.25" customHeight="1">
      <c r="A59" s="38">
        <v>51</v>
      </c>
      <c r="B59" s="108"/>
      <c r="C59" s="70"/>
      <c r="D59" s="70"/>
      <c r="E59" s="70"/>
      <c r="F59" s="70"/>
      <c r="G59" s="38"/>
    </row>
    <row r="60" spans="1:7" s="39" customFormat="1" ht="14.25" customHeight="1">
      <c r="A60" s="38">
        <v>52</v>
      </c>
      <c r="B60" s="108"/>
      <c r="C60" s="70"/>
      <c r="D60" s="70"/>
      <c r="E60" s="70"/>
      <c r="F60" s="70"/>
      <c r="G60" s="38"/>
    </row>
    <row r="61" spans="1:7" s="39" customFormat="1" ht="14.25" customHeight="1">
      <c r="A61" s="38">
        <v>53</v>
      </c>
      <c r="B61" s="108"/>
      <c r="C61" s="70"/>
      <c r="D61" s="70"/>
      <c r="E61" s="70"/>
      <c r="F61" s="70"/>
      <c r="G61" s="38"/>
    </row>
    <row r="62" spans="1:7" s="39" customFormat="1" ht="14.25" customHeight="1">
      <c r="A62" s="38">
        <v>54</v>
      </c>
      <c r="B62" s="108"/>
      <c r="C62" s="70"/>
      <c r="D62" s="70"/>
      <c r="E62" s="70"/>
      <c r="F62" s="70"/>
      <c r="G62" s="38"/>
    </row>
    <row r="63" spans="1:7" s="39" customFormat="1" ht="14.25" customHeight="1">
      <c r="A63" s="38">
        <v>55</v>
      </c>
      <c r="B63" s="108"/>
      <c r="C63" s="70"/>
      <c r="D63" s="70"/>
      <c r="E63" s="70"/>
      <c r="F63" s="70"/>
      <c r="G63" s="38"/>
    </row>
    <row r="64" spans="1:7" s="39" customFormat="1" ht="14.25" customHeight="1">
      <c r="A64" s="38">
        <v>56</v>
      </c>
      <c r="B64" s="108"/>
      <c r="C64" s="70"/>
      <c r="D64" s="70"/>
      <c r="E64" s="70"/>
      <c r="F64" s="70"/>
      <c r="G64" s="38"/>
    </row>
    <row r="65" spans="1:7" s="39" customFormat="1" ht="14.25" customHeight="1">
      <c r="A65" s="38">
        <v>57</v>
      </c>
      <c r="B65" s="108"/>
      <c r="C65" s="70"/>
      <c r="D65" s="70"/>
      <c r="E65" s="70"/>
      <c r="F65" s="70"/>
      <c r="G65" s="38"/>
    </row>
    <row r="66" spans="1:7" s="39" customFormat="1" ht="14.25" customHeight="1">
      <c r="A66" s="38">
        <v>58</v>
      </c>
      <c r="B66" s="108"/>
      <c r="C66" s="70"/>
      <c r="D66" s="70"/>
      <c r="E66" s="70"/>
      <c r="F66" s="70"/>
      <c r="G66" s="38"/>
    </row>
    <row r="67" spans="1:7" s="39" customFormat="1" ht="14.25" customHeight="1">
      <c r="A67" s="38">
        <v>59</v>
      </c>
      <c r="B67" s="108"/>
      <c r="C67" s="70"/>
      <c r="D67" s="70"/>
      <c r="E67" s="70"/>
      <c r="F67" s="70"/>
      <c r="G67" s="38"/>
    </row>
    <row r="68" spans="1:7" s="39" customFormat="1" ht="14.25" customHeight="1">
      <c r="A68" s="38">
        <v>60</v>
      </c>
      <c r="B68" s="108"/>
      <c r="C68" s="70"/>
      <c r="D68" s="70"/>
      <c r="E68" s="70"/>
      <c r="F68" s="70"/>
      <c r="G68" s="38"/>
    </row>
    <row r="69" spans="1:7" s="39" customFormat="1" ht="14.25" customHeight="1">
      <c r="A69" s="38">
        <v>61</v>
      </c>
      <c r="B69" s="108"/>
      <c r="C69" s="70"/>
      <c r="D69" s="70"/>
      <c r="E69" s="70"/>
      <c r="F69" s="70"/>
      <c r="G69" s="38"/>
    </row>
    <row r="70" spans="1:7" s="39" customFormat="1" ht="14.25" customHeight="1">
      <c r="A70" s="38">
        <v>62</v>
      </c>
      <c r="B70" s="108"/>
      <c r="C70" s="70"/>
      <c r="D70" s="70"/>
      <c r="E70" s="70"/>
      <c r="F70" s="70"/>
      <c r="G70" s="38"/>
    </row>
    <row r="71" spans="1:7" s="39" customFormat="1" ht="14.25" customHeight="1">
      <c r="A71" s="38">
        <v>63</v>
      </c>
      <c r="B71" s="108"/>
      <c r="C71" s="70"/>
      <c r="D71" s="70"/>
      <c r="E71" s="70"/>
      <c r="F71" s="70"/>
      <c r="G71" s="38"/>
    </row>
    <row r="72" spans="1:7" s="39" customFormat="1" ht="14.25" customHeight="1">
      <c r="A72" s="38">
        <v>64</v>
      </c>
      <c r="B72" s="108"/>
      <c r="C72" s="70"/>
      <c r="D72" s="70"/>
      <c r="E72" s="70"/>
      <c r="F72" s="70"/>
      <c r="G72" s="38"/>
    </row>
    <row r="73" spans="1:7" s="39" customFormat="1" ht="14.25" customHeight="1">
      <c r="A73" s="38">
        <v>65</v>
      </c>
      <c r="B73" s="108"/>
      <c r="C73" s="70"/>
      <c r="D73" s="70"/>
      <c r="E73" s="70"/>
      <c r="F73" s="70"/>
      <c r="G73" s="38"/>
    </row>
    <row r="74" spans="1:7" s="39" customFormat="1" ht="14.25" customHeight="1">
      <c r="A74" s="38">
        <v>66</v>
      </c>
      <c r="B74" s="108"/>
      <c r="C74" s="70"/>
      <c r="D74" s="70"/>
      <c r="E74" s="70"/>
      <c r="F74" s="70"/>
      <c r="G74" s="38"/>
    </row>
    <row r="75" spans="1:7" s="39" customFormat="1" ht="14.25" customHeight="1">
      <c r="A75" s="38">
        <v>67</v>
      </c>
      <c r="B75" s="108"/>
      <c r="C75" s="70"/>
      <c r="D75" s="70"/>
      <c r="E75" s="70"/>
      <c r="F75" s="70"/>
      <c r="G75" s="38"/>
    </row>
    <row r="76" spans="1:7" s="39" customFormat="1" ht="14.25" customHeight="1">
      <c r="A76" s="38">
        <v>68</v>
      </c>
      <c r="B76" s="108"/>
      <c r="C76" s="70"/>
      <c r="D76" s="70"/>
      <c r="E76" s="70"/>
      <c r="F76" s="70"/>
      <c r="G76" s="38"/>
    </row>
    <row r="77" spans="1:7" s="39" customFormat="1" ht="14.25" customHeight="1">
      <c r="A77" s="38">
        <v>69</v>
      </c>
      <c r="B77" s="108"/>
      <c r="C77" s="70"/>
      <c r="D77" s="70"/>
      <c r="E77" s="70"/>
      <c r="F77" s="70"/>
      <c r="G77" s="38"/>
    </row>
    <row r="78" spans="1:7" s="39" customFormat="1" ht="14.25" customHeight="1">
      <c r="A78" s="38">
        <v>70</v>
      </c>
      <c r="B78" s="108"/>
      <c r="C78" s="70"/>
      <c r="D78" s="70"/>
      <c r="E78" s="70"/>
      <c r="F78" s="70"/>
      <c r="G78" s="76"/>
    </row>
    <row r="79" spans="1:7" s="39" customFormat="1" ht="14.25" customHeight="1">
      <c r="A79" s="38">
        <v>71</v>
      </c>
      <c r="B79" s="108"/>
      <c r="C79" s="70"/>
      <c r="D79" s="70"/>
      <c r="E79" s="70"/>
      <c r="F79" s="70"/>
      <c r="G79" s="76"/>
    </row>
    <row r="80" spans="1:7" s="39" customFormat="1" ht="14.25" customHeight="1">
      <c r="A80" s="38">
        <v>72</v>
      </c>
      <c r="B80" s="108"/>
      <c r="C80" s="70"/>
      <c r="D80" s="70"/>
      <c r="E80" s="70"/>
      <c r="F80" s="70"/>
      <c r="G80" s="76"/>
    </row>
    <row r="81" spans="1:7" s="39" customFormat="1" ht="14.25" customHeight="1">
      <c r="A81" s="38">
        <v>73</v>
      </c>
      <c r="B81" s="108"/>
      <c r="C81" s="70"/>
      <c r="D81" s="70"/>
      <c r="E81" s="70"/>
      <c r="F81" s="70"/>
      <c r="G81" s="76"/>
    </row>
    <row r="82" spans="1:7" s="39" customFormat="1" ht="14.25" customHeight="1">
      <c r="A82" s="38">
        <v>74</v>
      </c>
      <c r="B82" s="108"/>
      <c r="C82" s="70"/>
      <c r="D82" s="70"/>
      <c r="E82" s="70"/>
      <c r="F82" s="70"/>
      <c r="G82" s="38"/>
    </row>
    <row r="83" spans="1:7" s="39" customFormat="1" ht="14.25" customHeight="1">
      <c r="A83" s="38">
        <v>75</v>
      </c>
      <c r="B83" s="108"/>
      <c r="C83" s="70"/>
      <c r="D83" s="70"/>
      <c r="E83" s="70"/>
      <c r="F83" s="70"/>
      <c r="G83" s="38"/>
    </row>
    <row r="84" spans="1:7" s="39" customFormat="1" ht="14.25" customHeight="1">
      <c r="A84" s="38">
        <v>76</v>
      </c>
      <c r="B84" s="108"/>
      <c r="C84" s="70"/>
      <c r="D84" s="70"/>
      <c r="E84" s="70"/>
      <c r="F84" s="70"/>
      <c r="G84" s="38"/>
    </row>
    <row r="85" spans="1:7" s="39" customFormat="1" ht="14.25" customHeight="1">
      <c r="A85" s="38">
        <v>77</v>
      </c>
      <c r="B85" s="108"/>
      <c r="C85" s="70"/>
      <c r="D85" s="70"/>
      <c r="E85" s="70"/>
      <c r="F85" s="70"/>
      <c r="G85" s="38"/>
    </row>
    <row r="86" spans="1:7" s="39" customFormat="1" ht="14.25" customHeight="1">
      <c r="A86" s="38">
        <v>78</v>
      </c>
      <c r="B86" s="108"/>
      <c r="C86" s="70"/>
      <c r="D86" s="70"/>
      <c r="E86" s="70"/>
      <c r="F86" s="70"/>
      <c r="G86" s="38"/>
    </row>
    <row r="87" spans="1:7" s="39" customFormat="1" ht="14.25" customHeight="1">
      <c r="A87" s="38">
        <v>79</v>
      </c>
      <c r="B87" s="108"/>
      <c r="C87" s="70"/>
      <c r="D87" s="70"/>
      <c r="E87" s="70"/>
      <c r="F87" s="70"/>
      <c r="G87" s="38"/>
    </row>
    <row r="88" spans="1:7" s="39" customFormat="1" ht="14.25" customHeight="1">
      <c r="A88" s="38">
        <v>80</v>
      </c>
      <c r="B88" s="108"/>
      <c r="C88" s="70"/>
      <c r="D88" s="70"/>
      <c r="E88" s="70"/>
      <c r="F88" s="70"/>
      <c r="G88" s="38"/>
    </row>
    <row r="89" spans="1:7" s="39" customFormat="1" ht="14.25" customHeight="1">
      <c r="A89" s="38">
        <v>81</v>
      </c>
      <c r="B89" s="108"/>
      <c r="C89" s="70"/>
      <c r="D89" s="70"/>
      <c r="E89" s="70"/>
      <c r="F89" s="70"/>
      <c r="G89" s="38"/>
    </row>
    <row r="90" spans="1:7" s="39" customFormat="1" ht="14.25" customHeight="1">
      <c r="A90" s="38">
        <v>82</v>
      </c>
      <c r="B90" s="108"/>
      <c r="C90" s="70"/>
      <c r="D90" s="70"/>
      <c r="E90" s="70"/>
      <c r="F90" s="70"/>
      <c r="G90" s="38"/>
    </row>
    <row r="91" spans="1:7" s="39" customFormat="1" ht="14.25" customHeight="1">
      <c r="A91" s="38">
        <v>83</v>
      </c>
      <c r="B91" s="108"/>
      <c r="C91" s="70"/>
      <c r="D91" s="70"/>
      <c r="E91" s="70"/>
      <c r="F91" s="70"/>
      <c r="G91" s="38"/>
    </row>
    <row r="92" spans="1:7" s="39" customFormat="1" ht="14.25" customHeight="1">
      <c r="A92" s="38">
        <v>84</v>
      </c>
      <c r="B92" s="108"/>
      <c r="C92" s="70"/>
      <c r="D92" s="70"/>
      <c r="E92" s="70"/>
      <c r="F92" s="70"/>
      <c r="G92" s="38"/>
    </row>
    <row r="93" spans="1:7" s="39" customFormat="1" ht="14.25" customHeight="1">
      <c r="A93" s="38">
        <v>85</v>
      </c>
      <c r="B93" s="108"/>
      <c r="C93" s="70"/>
      <c r="D93" s="70"/>
      <c r="E93" s="70"/>
      <c r="F93" s="70"/>
      <c r="G93" s="38"/>
    </row>
    <row r="94" spans="1:7" s="39" customFormat="1" ht="14.25" customHeight="1">
      <c r="A94" s="38">
        <v>86</v>
      </c>
      <c r="B94" s="108"/>
      <c r="C94" s="70"/>
      <c r="D94" s="70"/>
      <c r="E94" s="70"/>
      <c r="F94" s="70"/>
      <c r="G94" s="38"/>
    </row>
    <row r="95" spans="1:7" s="39" customFormat="1" ht="14.25" customHeight="1">
      <c r="A95" s="38">
        <v>87</v>
      </c>
      <c r="B95" s="108"/>
      <c r="C95" s="70"/>
      <c r="D95" s="70"/>
      <c r="E95" s="70"/>
      <c r="F95" s="70"/>
      <c r="G95" s="38"/>
    </row>
    <row r="96" spans="1:7" s="39" customFormat="1" ht="14.25" customHeight="1">
      <c r="A96" s="38">
        <v>88</v>
      </c>
      <c r="B96" s="108"/>
      <c r="C96" s="70"/>
      <c r="D96" s="70"/>
      <c r="E96" s="70"/>
      <c r="F96" s="70"/>
      <c r="G96" s="38"/>
    </row>
    <row r="97" spans="1:7" s="39" customFormat="1" ht="14.25" customHeight="1">
      <c r="A97" s="38">
        <v>89</v>
      </c>
      <c r="B97" s="108"/>
      <c r="C97" s="70"/>
      <c r="D97" s="70"/>
      <c r="E97" s="70"/>
      <c r="F97" s="70"/>
      <c r="G97" s="38"/>
    </row>
    <row r="98" spans="1:7" s="39" customFormat="1" ht="14.25" customHeight="1">
      <c r="A98" s="38">
        <v>90</v>
      </c>
      <c r="B98" s="108"/>
      <c r="C98" s="70"/>
      <c r="D98" s="70"/>
      <c r="E98" s="70"/>
      <c r="F98" s="70"/>
      <c r="G98" s="76"/>
    </row>
    <row r="99" spans="1:7" s="39" customFormat="1" ht="14.25" customHeight="1">
      <c r="A99" s="38">
        <v>91</v>
      </c>
      <c r="B99" s="108"/>
      <c r="C99" s="70"/>
      <c r="D99" s="70"/>
      <c r="E99" s="70"/>
      <c r="F99" s="70"/>
      <c r="G99" s="38"/>
    </row>
    <row r="100" spans="1:7" s="39" customFormat="1" ht="14.25" customHeight="1">
      <c r="A100" s="38">
        <v>92</v>
      </c>
      <c r="B100" s="108"/>
      <c r="C100" s="70"/>
      <c r="D100" s="70"/>
      <c r="E100" s="70"/>
      <c r="F100" s="70"/>
      <c r="G100" s="38"/>
    </row>
    <row r="101" spans="1:7" s="39" customFormat="1" ht="14.25" customHeight="1">
      <c r="A101" s="38">
        <v>93</v>
      </c>
      <c r="B101" s="108"/>
      <c r="C101" s="70"/>
      <c r="D101" s="70"/>
      <c r="E101" s="70"/>
      <c r="F101" s="70"/>
      <c r="G101" s="38"/>
    </row>
    <row r="102" spans="1:7" s="39" customFormat="1" ht="14.25" customHeight="1">
      <c r="A102" s="38">
        <v>94</v>
      </c>
      <c r="B102" s="108"/>
      <c r="C102" s="70"/>
      <c r="D102" s="70"/>
      <c r="E102" s="70"/>
      <c r="F102" s="70"/>
      <c r="G102" s="38"/>
    </row>
    <row r="103" spans="1:7" s="39" customFormat="1" ht="14.25" customHeight="1">
      <c r="A103" s="38">
        <v>95</v>
      </c>
      <c r="B103" s="108"/>
      <c r="C103" s="70"/>
      <c r="D103" s="70"/>
      <c r="E103" s="70"/>
      <c r="F103" s="70"/>
      <c r="G103" s="38"/>
    </row>
    <row r="104" spans="1:7" s="39" customFormat="1" ht="14.25" customHeight="1">
      <c r="A104" s="38">
        <v>96</v>
      </c>
      <c r="B104" s="108"/>
      <c r="C104" s="70"/>
      <c r="D104" s="70"/>
      <c r="E104" s="70"/>
      <c r="F104" s="70"/>
      <c r="G104" s="38"/>
    </row>
    <row r="105" spans="1:7" s="39" customFormat="1" ht="14.25" customHeight="1">
      <c r="A105" s="38">
        <v>97</v>
      </c>
      <c r="B105" s="108"/>
      <c r="C105" s="70"/>
      <c r="D105" s="70"/>
      <c r="E105" s="70"/>
      <c r="F105" s="70"/>
      <c r="G105" s="38"/>
    </row>
    <row r="106" spans="1:7" s="39" customFormat="1" ht="14.25" customHeight="1">
      <c r="A106" s="38">
        <v>98</v>
      </c>
      <c r="B106" s="108"/>
      <c r="C106" s="70"/>
      <c r="D106" s="70"/>
      <c r="E106" s="70"/>
      <c r="F106" s="70"/>
      <c r="G106" s="38"/>
    </row>
    <row r="107" spans="1:7" s="39" customFormat="1" ht="14.25" customHeight="1">
      <c r="A107" s="38">
        <v>99</v>
      </c>
      <c r="B107" s="108"/>
      <c r="C107" s="70"/>
      <c r="D107" s="70"/>
      <c r="E107" s="70"/>
      <c r="F107" s="70"/>
      <c r="G107" s="38"/>
    </row>
    <row r="108" spans="1:7" s="39" customFormat="1" ht="14.25" customHeight="1">
      <c r="A108" s="38">
        <v>100</v>
      </c>
      <c r="B108" s="108"/>
      <c r="C108" s="70"/>
      <c r="D108" s="70"/>
      <c r="E108" s="70"/>
      <c r="F108" s="70"/>
      <c r="G108" s="38"/>
    </row>
    <row r="109" spans="1:7" s="39" customFormat="1" ht="14.25" customHeight="1">
      <c r="A109" s="38">
        <v>101</v>
      </c>
      <c r="B109" s="108"/>
      <c r="C109" s="70"/>
      <c r="D109" s="70"/>
      <c r="E109" s="70"/>
      <c r="F109" s="70"/>
      <c r="G109" s="38"/>
    </row>
    <row r="110" spans="1:7" s="39" customFormat="1" ht="14.25" customHeight="1">
      <c r="A110" s="38">
        <v>102</v>
      </c>
      <c r="B110" s="108"/>
      <c r="C110" s="70"/>
      <c r="D110" s="70"/>
      <c r="E110" s="70"/>
      <c r="F110" s="70"/>
      <c r="G110" s="38"/>
    </row>
    <row r="111" spans="1:7" s="39" customFormat="1" ht="14.25" customHeight="1">
      <c r="A111" s="38">
        <v>103</v>
      </c>
      <c r="B111" s="108"/>
      <c r="C111" s="70"/>
      <c r="D111" s="70"/>
      <c r="E111" s="70"/>
      <c r="F111" s="70"/>
      <c r="G111" s="38"/>
    </row>
    <row r="112" spans="1:7" s="39" customFormat="1" ht="14.25" customHeight="1">
      <c r="A112" s="38">
        <v>104</v>
      </c>
      <c r="B112" s="108"/>
      <c r="C112" s="70"/>
      <c r="D112" s="70"/>
      <c r="E112" s="70"/>
      <c r="F112" s="70"/>
      <c r="G112" s="38"/>
    </row>
    <row r="113" spans="1:7" s="39" customFormat="1" ht="14.25" customHeight="1">
      <c r="A113" s="38">
        <v>105</v>
      </c>
      <c r="B113" s="108"/>
      <c r="C113" s="70"/>
      <c r="D113" s="70"/>
      <c r="E113" s="70"/>
      <c r="F113" s="70"/>
      <c r="G113" s="38"/>
    </row>
    <row r="114" spans="1:7" s="39" customFormat="1" ht="14.25" customHeight="1">
      <c r="A114" s="38">
        <v>106</v>
      </c>
      <c r="B114" s="108"/>
      <c r="C114" s="70"/>
      <c r="D114" s="70"/>
      <c r="E114" s="70"/>
      <c r="F114" s="70"/>
      <c r="G114" s="38"/>
    </row>
    <row r="115" spans="1:7" s="39" customFormat="1" ht="14.25" customHeight="1">
      <c r="A115" s="38">
        <v>107</v>
      </c>
      <c r="B115" s="108"/>
      <c r="C115" s="70"/>
      <c r="D115" s="70"/>
      <c r="E115" s="70"/>
      <c r="F115" s="70"/>
      <c r="G115" s="38"/>
    </row>
    <row r="116" spans="1:7" s="39" customFormat="1" ht="14.25" customHeight="1">
      <c r="A116" s="38">
        <v>108</v>
      </c>
      <c r="B116" s="108"/>
      <c r="C116" s="70"/>
      <c r="D116" s="70"/>
      <c r="E116" s="70"/>
      <c r="F116" s="70"/>
      <c r="G116" s="76"/>
    </row>
    <row r="117" spans="1:7" s="39" customFormat="1" ht="14.25" customHeight="1">
      <c r="A117" s="38">
        <v>109</v>
      </c>
      <c r="B117" s="108"/>
      <c r="C117" s="70"/>
      <c r="D117" s="70"/>
      <c r="E117" s="70"/>
      <c r="F117" s="70"/>
      <c r="G117" s="38"/>
    </row>
    <row r="118" spans="1:7" s="39" customFormat="1" ht="14.25" customHeight="1">
      <c r="A118" s="38">
        <v>110</v>
      </c>
      <c r="B118" s="108"/>
      <c r="C118" s="70"/>
      <c r="D118" s="70"/>
      <c r="E118" s="70"/>
      <c r="F118" s="70"/>
      <c r="G118" s="38"/>
    </row>
    <row r="119" spans="1:7" s="39" customFormat="1" ht="14.25" customHeight="1">
      <c r="A119" s="38">
        <v>111</v>
      </c>
      <c r="B119" s="108"/>
      <c r="C119" s="70"/>
      <c r="D119" s="70"/>
      <c r="E119" s="70"/>
      <c r="F119" s="70"/>
      <c r="G119" s="76"/>
    </row>
    <row r="120" spans="1:7" s="39" customFormat="1" ht="14.25" customHeight="1">
      <c r="A120" s="38">
        <v>112</v>
      </c>
      <c r="B120" s="108"/>
      <c r="C120" s="70"/>
      <c r="D120" s="70"/>
      <c r="E120" s="70"/>
      <c r="F120" s="70"/>
      <c r="G120" s="38"/>
    </row>
    <row r="121" spans="1:7" s="39" customFormat="1" ht="14.25" customHeight="1">
      <c r="A121" s="38">
        <v>113</v>
      </c>
      <c r="B121" s="108"/>
      <c r="C121" s="70"/>
      <c r="D121" s="70"/>
      <c r="E121" s="70"/>
      <c r="F121" s="70"/>
      <c r="G121" s="38"/>
    </row>
    <row r="122" spans="1:7" s="39" customFormat="1" ht="14.25" customHeight="1">
      <c r="A122" s="38">
        <v>114</v>
      </c>
      <c r="B122" s="108"/>
      <c r="C122" s="70"/>
      <c r="D122" s="70"/>
      <c r="E122" s="70"/>
      <c r="F122" s="70"/>
      <c r="G122" s="38"/>
    </row>
    <row r="123" spans="1:7" s="39" customFormat="1" ht="14.25" customHeight="1">
      <c r="A123" s="38">
        <v>115</v>
      </c>
      <c r="B123" s="108"/>
      <c r="C123" s="70"/>
      <c r="D123" s="70"/>
      <c r="E123" s="70"/>
      <c r="F123" s="70"/>
      <c r="G123" s="76"/>
    </row>
    <row r="124" spans="1:7" s="39" customFormat="1" ht="14.25" customHeight="1">
      <c r="A124" s="38">
        <v>116</v>
      </c>
      <c r="B124" s="108"/>
      <c r="C124" s="70"/>
      <c r="D124" s="70"/>
      <c r="E124" s="70"/>
      <c r="F124" s="70"/>
      <c r="G124" s="38"/>
    </row>
    <row r="125" spans="1:7" s="39" customFormat="1" ht="14.25" customHeight="1">
      <c r="A125" s="38">
        <v>117</v>
      </c>
      <c r="B125" s="108"/>
      <c r="C125" s="70"/>
      <c r="D125" s="70"/>
      <c r="E125" s="70"/>
      <c r="F125" s="70"/>
      <c r="G125" s="38"/>
    </row>
    <row r="126" spans="1:6" s="39" customFormat="1" ht="14.25" customHeight="1">
      <c r="A126" s="38">
        <v>118</v>
      </c>
      <c r="B126" s="108"/>
      <c r="C126" s="70"/>
      <c r="D126" s="70"/>
      <c r="E126" s="70"/>
      <c r="F126" s="70"/>
    </row>
    <row r="127" spans="1:6" s="39" customFormat="1" ht="14.25" customHeight="1">
      <c r="A127" s="38">
        <v>119</v>
      </c>
      <c r="B127" s="108"/>
      <c r="C127" s="70"/>
      <c r="D127" s="70"/>
      <c r="E127" s="70"/>
      <c r="F127" s="70"/>
    </row>
    <row r="128" spans="1:6" s="39" customFormat="1" ht="14.25" customHeight="1">
      <c r="A128" s="38">
        <v>120</v>
      </c>
      <c r="B128" s="108"/>
      <c r="C128" s="70"/>
      <c r="D128" s="70"/>
      <c r="E128" s="70"/>
      <c r="F128" s="70"/>
    </row>
    <row r="129" spans="1:6" s="39" customFormat="1" ht="14.25" customHeight="1">
      <c r="A129" s="38">
        <v>121</v>
      </c>
      <c r="B129" s="108"/>
      <c r="C129" s="70"/>
      <c r="D129" s="70"/>
      <c r="E129" s="70"/>
      <c r="F129" s="70"/>
    </row>
    <row r="130" spans="1:6" s="39" customFormat="1" ht="14.25" customHeight="1">
      <c r="A130" s="38">
        <v>122</v>
      </c>
      <c r="B130" s="108"/>
      <c r="C130" s="70"/>
      <c r="D130" s="70"/>
      <c r="E130" s="70"/>
      <c r="F130" s="70"/>
    </row>
    <row r="131" spans="1:6" s="39" customFormat="1" ht="14.25" customHeight="1">
      <c r="A131" s="38">
        <v>123</v>
      </c>
      <c r="B131" s="108"/>
      <c r="C131" s="70"/>
      <c r="D131" s="70"/>
      <c r="E131" s="70"/>
      <c r="F131" s="70"/>
    </row>
    <row r="132" spans="1:6" s="39" customFormat="1" ht="14.25" customHeight="1">
      <c r="A132" s="38">
        <v>124</v>
      </c>
      <c r="B132" s="108"/>
      <c r="C132" s="70"/>
      <c r="D132" s="70"/>
      <c r="E132" s="70"/>
      <c r="F132" s="70"/>
    </row>
    <row r="133" spans="1:6" s="39" customFormat="1" ht="14.25" customHeight="1">
      <c r="A133" s="38">
        <v>125</v>
      </c>
      <c r="B133" s="108"/>
      <c r="C133" s="70"/>
      <c r="D133" s="70"/>
      <c r="E133" s="70"/>
      <c r="F133" s="70"/>
    </row>
    <row r="134" spans="1:6" s="39" customFormat="1" ht="14.25" customHeight="1">
      <c r="A134" s="38">
        <v>126</v>
      </c>
      <c r="B134" s="108"/>
      <c r="C134" s="70"/>
      <c r="D134" s="70"/>
      <c r="E134" s="70"/>
      <c r="F134" s="70"/>
    </row>
    <row r="135" spans="1:6" s="39" customFormat="1" ht="14.25" customHeight="1">
      <c r="A135" s="38">
        <v>127</v>
      </c>
      <c r="B135" s="108"/>
      <c r="C135" s="70"/>
      <c r="D135" s="70"/>
      <c r="E135" s="70"/>
      <c r="F135" s="70"/>
    </row>
    <row r="136" spans="1:6" s="39" customFormat="1" ht="14.25" customHeight="1">
      <c r="A136" s="38">
        <v>128</v>
      </c>
      <c r="B136" s="108"/>
      <c r="C136" s="70"/>
      <c r="D136" s="70"/>
      <c r="E136" s="70"/>
      <c r="F136" s="70"/>
    </row>
    <row r="137" spans="1:6" s="39" customFormat="1" ht="14.25" customHeight="1">
      <c r="A137" s="38">
        <v>129</v>
      </c>
      <c r="B137" s="108"/>
      <c r="C137" s="70"/>
      <c r="D137" s="70"/>
      <c r="E137" s="70"/>
      <c r="F137" s="70"/>
    </row>
    <row r="138" spans="1:6" s="39" customFormat="1" ht="14.25" customHeight="1">
      <c r="A138" s="38">
        <v>130</v>
      </c>
      <c r="B138" s="108"/>
      <c r="C138" s="70"/>
      <c r="D138" s="70"/>
      <c r="E138" s="70"/>
      <c r="F138" s="70"/>
    </row>
    <row r="139" spans="1:6" s="39" customFormat="1" ht="14.25" customHeight="1">
      <c r="A139" s="38">
        <v>131</v>
      </c>
      <c r="B139" s="108"/>
      <c r="C139" s="70"/>
      <c r="D139" s="70"/>
      <c r="E139" s="70"/>
      <c r="F139" s="70"/>
    </row>
    <row r="140" spans="1:6" s="39" customFormat="1" ht="14.25" customHeight="1">
      <c r="A140" s="38">
        <v>132</v>
      </c>
      <c r="B140" s="108"/>
      <c r="C140" s="70"/>
      <c r="D140" s="70"/>
      <c r="E140" s="70"/>
      <c r="F140" s="70"/>
    </row>
    <row r="141" spans="1:6" s="39" customFormat="1" ht="14.25" customHeight="1">
      <c r="A141" s="38">
        <v>133</v>
      </c>
      <c r="B141" s="108"/>
      <c r="C141" s="70"/>
      <c r="D141" s="70"/>
      <c r="E141" s="70"/>
      <c r="F141" s="70"/>
    </row>
    <row r="142" spans="1:6" s="39" customFormat="1" ht="14.25" customHeight="1">
      <c r="A142" s="38">
        <v>134</v>
      </c>
      <c r="B142" s="108"/>
      <c r="C142" s="70"/>
      <c r="D142" s="70"/>
      <c r="E142" s="70"/>
      <c r="F142" s="70"/>
    </row>
    <row r="143" spans="1:6" s="39" customFormat="1" ht="14.25" customHeight="1">
      <c r="A143" s="38">
        <v>135</v>
      </c>
      <c r="B143" s="109"/>
      <c r="C143" s="110"/>
      <c r="D143" s="110"/>
      <c r="E143" s="111"/>
      <c r="F143" s="104"/>
    </row>
    <row r="144" spans="1:6" s="39" customFormat="1" ht="14.25" customHeight="1">
      <c r="A144" s="38">
        <v>136</v>
      </c>
      <c r="B144" s="109"/>
      <c r="C144" s="110"/>
      <c r="D144" s="110"/>
      <c r="E144" s="111"/>
      <c r="F144" s="104"/>
    </row>
    <row r="145" spans="1:6" s="39" customFormat="1" ht="14.25" customHeight="1">
      <c r="A145" s="38">
        <v>137</v>
      </c>
      <c r="B145" s="109"/>
      <c r="C145" s="110"/>
      <c r="D145" s="110"/>
      <c r="E145" s="111"/>
      <c r="F145" s="104"/>
    </row>
    <row r="146" spans="1:6" s="39" customFormat="1" ht="14.25" customHeight="1">
      <c r="A146" s="38">
        <v>138</v>
      </c>
      <c r="B146" s="109"/>
      <c r="C146" s="110"/>
      <c r="D146" s="110"/>
      <c r="E146" s="111"/>
      <c r="F146" s="104"/>
    </row>
    <row r="147" spans="1:6" s="39" customFormat="1" ht="14.25" customHeight="1">
      <c r="A147" s="38">
        <v>139</v>
      </c>
      <c r="B147" s="103"/>
      <c r="C147" s="104"/>
      <c r="D147" s="104"/>
      <c r="E147" s="107"/>
      <c r="F147" s="104"/>
    </row>
    <row r="148" spans="1:6" s="39" customFormat="1" ht="14.25" customHeight="1">
      <c r="A148" s="38">
        <v>140</v>
      </c>
      <c r="B148" s="103"/>
      <c r="C148" s="104"/>
      <c r="D148" s="104"/>
      <c r="E148" s="107"/>
      <c r="F148" s="104"/>
    </row>
    <row r="149" spans="1:6" s="39" customFormat="1" ht="14.25" customHeight="1">
      <c r="A149" s="38">
        <v>141</v>
      </c>
      <c r="B149" s="103"/>
      <c r="C149" s="104"/>
      <c r="D149" s="104"/>
      <c r="E149" s="107"/>
      <c r="F149" s="104"/>
    </row>
    <row r="150" spans="1:6" s="39" customFormat="1" ht="14.25" customHeight="1">
      <c r="A150" s="38">
        <v>142</v>
      </c>
      <c r="B150" s="103"/>
      <c r="C150" s="104"/>
      <c r="D150" s="104"/>
      <c r="E150" s="107"/>
      <c r="F150" s="104"/>
    </row>
    <row r="151" spans="1:6" s="39" customFormat="1" ht="14.25" customHeight="1">
      <c r="A151" s="38">
        <v>143</v>
      </c>
      <c r="B151" s="103"/>
      <c r="C151" s="104"/>
      <c r="D151" s="104"/>
      <c r="E151" s="107"/>
      <c r="F151" s="104"/>
    </row>
    <row r="152" spans="1:6" s="39" customFormat="1" ht="14.25" customHeight="1">
      <c r="A152" s="38">
        <v>144</v>
      </c>
      <c r="B152" s="103"/>
      <c r="C152" s="104"/>
      <c r="D152" s="104"/>
      <c r="E152" s="107"/>
      <c r="F152" s="104"/>
    </row>
    <row r="153" spans="1:6" s="39" customFormat="1" ht="14.25" customHeight="1">
      <c r="A153" s="38">
        <v>145</v>
      </c>
      <c r="B153" s="103"/>
      <c r="C153" s="104"/>
      <c r="D153" s="104"/>
      <c r="E153" s="107"/>
      <c r="F153" s="104"/>
    </row>
    <row r="154" spans="1:6" s="39" customFormat="1" ht="14.25" customHeight="1">
      <c r="A154" s="38">
        <v>146</v>
      </c>
      <c r="B154" s="103"/>
      <c r="C154" s="104"/>
      <c r="D154" s="104"/>
      <c r="E154" s="107"/>
      <c r="F154" s="104"/>
    </row>
    <row r="155" spans="1:6" s="39" customFormat="1" ht="14.25" customHeight="1">
      <c r="A155" s="38">
        <v>147</v>
      </c>
      <c r="B155" s="103"/>
      <c r="C155" s="104"/>
      <c r="D155" s="104"/>
      <c r="E155" s="107"/>
      <c r="F155" s="104"/>
    </row>
    <row r="156" spans="1:6" s="39" customFormat="1" ht="14.25" customHeight="1">
      <c r="A156" s="38">
        <v>148</v>
      </c>
      <c r="B156" s="103"/>
      <c r="C156" s="104"/>
      <c r="D156" s="104"/>
      <c r="E156" s="107"/>
      <c r="F156" s="104"/>
    </row>
    <row r="157" spans="1:6" s="39" customFormat="1" ht="14.25" customHeight="1">
      <c r="A157" s="38">
        <v>149</v>
      </c>
      <c r="B157" s="103"/>
      <c r="C157" s="104"/>
      <c r="D157" s="104"/>
      <c r="E157" s="107"/>
      <c r="F157" s="104"/>
    </row>
    <row r="158" spans="1:6" s="39" customFormat="1" ht="14.25" customHeight="1">
      <c r="A158" s="38">
        <v>150</v>
      </c>
      <c r="B158" s="103"/>
      <c r="C158" s="104"/>
      <c r="D158" s="104"/>
      <c r="E158" s="107"/>
      <c r="F158" s="104"/>
    </row>
    <row r="159" spans="1:6" s="39" customFormat="1" ht="14.25" customHeight="1">
      <c r="A159" s="38">
        <v>151</v>
      </c>
      <c r="B159" s="103"/>
      <c r="C159" s="104"/>
      <c r="D159" s="104"/>
      <c r="E159" s="107"/>
      <c r="F159" s="104"/>
    </row>
    <row r="160" spans="1:6" s="39" customFormat="1" ht="14.25" customHeight="1">
      <c r="A160" s="38">
        <v>152</v>
      </c>
      <c r="B160" s="103"/>
      <c r="C160" s="104"/>
      <c r="D160" s="104"/>
      <c r="E160" s="107"/>
      <c r="F160" s="104"/>
    </row>
    <row r="161" spans="1:6" s="39" customFormat="1" ht="14.25" customHeight="1">
      <c r="A161" s="38">
        <v>153</v>
      </c>
      <c r="B161" s="103"/>
      <c r="C161" s="104"/>
      <c r="D161" s="104"/>
      <c r="E161" s="107"/>
      <c r="F161" s="104"/>
    </row>
    <row r="162" spans="1:6" s="39" customFormat="1" ht="14.25" customHeight="1">
      <c r="A162" s="38">
        <v>154</v>
      </c>
      <c r="B162" s="103"/>
      <c r="C162" s="104"/>
      <c r="D162" s="104"/>
      <c r="E162" s="107"/>
      <c r="F162" s="104"/>
    </row>
    <row r="163" spans="1:6" s="39" customFormat="1" ht="14.25" customHeight="1">
      <c r="A163" s="38">
        <v>155</v>
      </c>
      <c r="B163" s="103"/>
      <c r="C163" s="104"/>
      <c r="D163" s="104"/>
      <c r="E163" s="107"/>
      <c r="F163" s="104"/>
    </row>
    <row r="164" spans="1:6" s="39" customFormat="1" ht="14.25" customHeight="1">
      <c r="A164" s="38">
        <v>156</v>
      </c>
      <c r="B164" s="103"/>
      <c r="C164" s="104"/>
      <c r="D164" s="104"/>
      <c r="E164" s="107"/>
      <c r="F164" s="104"/>
    </row>
    <row r="165" spans="1:6" s="39" customFormat="1" ht="14.25" customHeight="1">
      <c r="A165" s="38">
        <v>157</v>
      </c>
      <c r="B165" s="103"/>
      <c r="C165" s="104"/>
      <c r="D165" s="104"/>
      <c r="E165" s="107"/>
      <c r="F165" s="104"/>
    </row>
    <row r="166" spans="1:6" s="39" customFormat="1" ht="14.25" customHeight="1">
      <c r="A166" s="38">
        <v>158</v>
      </c>
      <c r="B166" s="103"/>
      <c r="C166" s="104"/>
      <c r="D166" s="104"/>
      <c r="E166" s="107"/>
      <c r="F166" s="104"/>
    </row>
    <row r="167" spans="1:6" s="39" customFormat="1" ht="14.25" customHeight="1">
      <c r="A167" s="38">
        <v>159</v>
      </c>
      <c r="B167" s="103"/>
      <c r="C167" s="104"/>
      <c r="D167" s="104"/>
      <c r="E167" s="107"/>
      <c r="F167" s="104"/>
    </row>
    <row r="168" spans="1:6" s="39" customFormat="1" ht="14.25" customHeight="1">
      <c r="A168" s="38">
        <v>160</v>
      </c>
      <c r="B168" s="103"/>
      <c r="C168" s="104"/>
      <c r="D168" s="104"/>
      <c r="E168" s="107"/>
      <c r="F168" s="104"/>
    </row>
    <row r="169" spans="1:6" s="39" customFormat="1" ht="14.25" customHeight="1">
      <c r="A169" s="38">
        <v>161</v>
      </c>
      <c r="B169" s="103"/>
      <c r="C169" s="104"/>
      <c r="D169" s="104"/>
      <c r="E169" s="107"/>
      <c r="F169" s="104"/>
    </row>
    <row r="170" spans="1:6" s="39" customFormat="1" ht="14.25" customHeight="1">
      <c r="A170" s="38">
        <v>162</v>
      </c>
      <c r="B170" s="103"/>
      <c r="C170" s="104"/>
      <c r="D170" s="104"/>
      <c r="E170" s="107"/>
      <c r="F170" s="104"/>
    </row>
    <row r="171" spans="1:6" s="39" customFormat="1" ht="14.25" customHeight="1">
      <c r="A171" s="38">
        <v>163</v>
      </c>
      <c r="B171" s="103"/>
      <c r="C171" s="104"/>
      <c r="D171" s="104"/>
      <c r="E171" s="107"/>
      <c r="F171" s="104"/>
    </row>
    <row r="172" spans="1:6" s="39" customFormat="1" ht="14.25" customHeight="1">
      <c r="A172" s="38">
        <v>164</v>
      </c>
      <c r="B172" s="103"/>
      <c r="C172" s="104"/>
      <c r="D172" s="104"/>
      <c r="E172" s="107"/>
      <c r="F172" s="104"/>
    </row>
    <row r="173" spans="1:6" s="39" customFormat="1" ht="14.25" customHeight="1">
      <c r="A173" s="38">
        <v>165</v>
      </c>
      <c r="B173" s="103"/>
      <c r="C173" s="104"/>
      <c r="D173" s="104"/>
      <c r="E173" s="107"/>
      <c r="F173" s="104"/>
    </row>
    <row r="174" spans="1:6" ht="14.25" customHeight="1">
      <c r="A174" s="38">
        <v>166</v>
      </c>
      <c r="B174" s="103"/>
      <c r="C174" s="104"/>
      <c r="D174" s="104"/>
      <c r="E174" s="107"/>
      <c r="F174" s="104"/>
    </row>
    <row r="175" spans="1:6" ht="14.25" customHeight="1">
      <c r="A175" s="38">
        <v>167</v>
      </c>
      <c r="B175" s="103"/>
      <c r="C175" s="104"/>
      <c r="D175" s="104"/>
      <c r="E175" s="107"/>
      <c r="F175" s="104"/>
    </row>
    <row r="176" spans="1:6" ht="14.25" customHeight="1">
      <c r="A176" s="38">
        <v>168</v>
      </c>
      <c r="B176" s="103"/>
      <c r="C176" s="104"/>
      <c r="D176" s="104"/>
      <c r="E176" s="107"/>
      <c r="F176" s="104"/>
    </row>
    <row r="177" spans="1:6" ht="14.25" customHeight="1">
      <c r="A177" s="38">
        <v>169</v>
      </c>
      <c r="B177" s="103"/>
      <c r="C177" s="104"/>
      <c r="D177" s="104"/>
      <c r="E177" s="107"/>
      <c r="F177" s="104"/>
    </row>
    <row r="178" spans="1:6" ht="14.25" customHeight="1">
      <c r="A178" s="38">
        <v>170</v>
      </c>
      <c r="B178" s="103"/>
      <c r="C178" s="104"/>
      <c r="D178" s="104"/>
      <c r="E178" s="107"/>
      <c r="F178" s="104"/>
    </row>
    <row r="179" spans="1:6" ht="14.25" customHeight="1">
      <c r="A179" s="38">
        <v>171</v>
      </c>
      <c r="B179" s="103"/>
      <c r="C179" s="104"/>
      <c r="D179" s="104"/>
      <c r="E179" s="107"/>
      <c r="F179" s="104"/>
    </row>
    <row r="180" spans="1:6" ht="14.25" customHeight="1">
      <c r="A180" s="38">
        <v>172</v>
      </c>
      <c r="B180" s="103"/>
      <c r="C180" s="104"/>
      <c r="D180" s="104"/>
      <c r="E180" s="107"/>
      <c r="F180" s="104"/>
    </row>
    <row r="181" spans="1:6" ht="14.25" customHeight="1">
      <c r="A181" s="38">
        <v>173</v>
      </c>
      <c r="B181" s="103"/>
      <c r="C181" s="104"/>
      <c r="D181" s="104"/>
      <c r="E181" s="107"/>
      <c r="F181" s="104"/>
    </row>
    <row r="182" spans="1:6" ht="14.25" customHeight="1">
      <c r="A182" s="38">
        <v>174</v>
      </c>
      <c r="B182" s="103"/>
      <c r="C182" s="104"/>
      <c r="D182" s="104"/>
      <c r="E182" s="107"/>
      <c r="F182" s="104"/>
    </row>
    <row r="183" spans="1:6" ht="14.25" customHeight="1">
      <c r="A183" s="38">
        <v>175</v>
      </c>
      <c r="B183" s="103"/>
      <c r="C183" s="104"/>
      <c r="D183" s="104"/>
      <c r="E183" s="107"/>
      <c r="F183" s="104"/>
    </row>
    <row r="184" spans="1:6" ht="14.25" customHeight="1">
      <c r="A184" s="38">
        <v>176</v>
      </c>
      <c r="B184" s="103"/>
      <c r="C184" s="104"/>
      <c r="D184" s="104"/>
      <c r="E184" s="107"/>
      <c r="F184" s="104"/>
    </row>
    <row r="185" spans="1:6" ht="14.25" customHeight="1">
      <c r="A185" s="38">
        <v>177</v>
      </c>
      <c r="B185" s="103"/>
      <c r="C185" s="104"/>
      <c r="D185" s="104"/>
      <c r="E185" s="107"/>
      <c r="F185" s="104"/>
    </row>
    <row r="186" spans="1:6" ht="14.25" customHeight="1">
      <c r="A186" s="38">
        <v>178</v>
      </c>
      <c r="B186" s="103"/>
      <c r="C186" s="104"/>
      <c r="D186" s="104"/>
      <c r="E186" s="107"/>
      <c r="F186" s="104"/>
    </row>
    <row r="187" spans="1:6" ht="14.25" customHeight="1">
      <c r="A187" s="38">
        <v>179</v>
      </c>
      <c r="B187" s="103"/>
      <c r="C187" s="104"/>
      <c r="D187" s="104"/>
      <c r="E187" s="107"/>
      <c r="F187" s="104"/>
    </row>
    <row r="188" spans="1:6" ht="14.25" customHeight="1">
      <c r="A188" s="38">
        <v>180</v>
      </c>
      <c r="B188" s="103"/>
      <c r="C188" s="104"/>
      <c r="D188" s="104"/>
      <c r="E188" s="107"/>
      <c r="F188" s="104"/>
    </row>
    <row r="189" spans="1:6" ht="14.25" customHeight="1">
      <c r="A189" s="38">
        <v>181</v>
      </c>
      <c r="B189" s="103"/>
      <c r="C189" s="104"/>
      <c r="D189" s="104"/>
      <c r="E189" s="107"/>
      <c r="F189" s="104"/>
    </row>
    <row r="190" spans="1:6" ht="14.25" customHeight="1">
      <c r="A190" s="38">
        <v>182</v>
      </c>
      <c r="B190" s="103"/>
      <c r="C190" s="104"/>
      <c r="D190" s="104"/>
      <c r="E190" s="107"/>
      <c r="F190" s="104"/>
    </row>
    <row r="191" spans="1:6" ht="14.25" customHeight="1">
      <c r="A191" s="38">
        <v>183</v>
      </c>
      <c r="B191" s="103"/>
      <c r="C191" s="104"/>
      <c r="D191" s="104"/>
      <c r="E191" s="107"/>
      <c r="F191" s="104"/>
    </row>
    <row r="192" spans="1:6" ht="14.25" customHeight="1">
      <c r="A192" s="38">
        <v>184</v>
      </c>
      <c r="B192" s="103"/>
      <c r="C192" s="104"/>
      <c r="D192" s="104"/>
      <c r="E192" s="107"/>
      <c r="F192" s="104"/>
    </row>
    <row r="193" spans="1:6" ht="14.25" customHeight="1">
      <c r="A193" s="38">
        <v>185</v>
      </c>
      <c r="B193" s="103"/>
      <c r="C193" s="104"/>
      <c r="D193" s="104"/>
      <c r="E193" s="107"/>
      <c r="F193" s="104"/>
    </row>
    <row r="194" spans="1:6" ht="14.25" customHeight="1">
      <c r="A194" s="38">
        <v>186</v>
      </c>
      <c r="B194" s="103"/>
      <c r="C194" s="104"/>
      <c r="D194" s="104"/>
      <c r="E194" s="107"/>
      <c r="F194" s="104"/>
    </row>
    <row r="195" spans="1:6" ht="14.25" customHeight="1">
      <c r="A195" s="38">
        <v>187</v>
      </c>
      <c r="B195" s="103"/>
      <c r="C195" s="104"/>
      <c r="D195" s="104"/>
      <c r="E195" s="107"/>
      <c r="F195" s="104"/>
    </row>
    <row r="196" spans="1:6" ht="14.25" customHeight="1">
      <c r="A196" s="38">
        <v>188</v>
      </c>
      <c r="B196" s="103"/>
      <c r="C196" s="104"/>
      <c r="D196" s="104"/>
      <c r="E196" s="107"/>
      <c r="F196" s="104"/>
    </row>
    <row r="197" spans="1:6" ht="14.25" customHeight="1">
      <c r="A197" s="38">
        <v>189</v>
      </c>
      <c r="B197" s="103"/>
      <c r="C197" s="104"/>
      <c r="D197" s="104"/>
      <c r="E197" s="107"/>
      <c r="F197" s="104"/>
    </row>
    <row r="198" spans="1:6" ht="14.25" customHeight="1">
      <c r="A198" s="38">
        <v>190</v>
      </c>
      <c r="B198" s="103"/>
      <c r="C198" s="104"/>
      <c r="D198" s="104"/>
      <c r="E198" s="107"/>
      <c r="F198" s="104"/>
    </row>
    <row r="199" spans="1:6" ht="14.25" customHeight="1">
      <c r="A199" s="106">
        <v>191</v>
      </c>
      <c r="F199" s="38"/>
    </row>
    <row r="200" spans="1:6" ht="14.25" customHeight="1">
      <c r="A200" s="106">
        <v>192</v>
      </c>
      <c r="F200" s="38"/>
    </row>
    <row r="201" spans="1:6" ht="14.25" customHeight="1">
      <c r="A201" s="106">
        <v>193</v>
      </c>
      <c r="F201" s="38"/>
    </row>
    <row r="202" spans="1:6" ht="14.25" customHeight="1">
      <c r="A202" s="106">
        <v>194</v>
      </c>
      <c r="F202" s="38"/>
    </row>
    <row r="203" spans="1:6" ht="14.25" customHeight="1">
      <c r="A203" s="106">
        <v>195</v>
      </c>
      <c r="F203" s="38"/>
    </row>
    <row r="204" spans="1:6" ht="14.25" customHeight="1">
      <c r="A204" s="106">
        <v>196</v>
      </c>
      <c r="F204" s="38"/>
    </row>
    <row r="205" spans="1:6" ht="14.25" customHeight="1">
      <c r="A205" s="106">
        <v>197</v>
      </c>
      <c r="F205" s="38"/>
    </row>
    <row r="206" spans="1:6" ht="14.25" customHeight="1">
      <c r="A206" s="106">
        <v>198</v>
      </c>
      <c r="F206" s="38"/>
    </row>
    <row r="207" spans="1:6" ht="14.25" customHeight="1">
      <c r="A207" s="106">
        <v>199</v>
      </c>
      <c r="F207" s="38"/>
    </row>
    <row r="208" spans="1:6" ht="14.25" customHeight="1">
      <c r="A208" s="106">
        <v>200</v>
      </c>
      <c r="F208" s="38"/>
    </row>
    <row r="209" spans="1:6" ht="14.25" customHeight="1">
      <c r="A209" s="106"/>
      <c r="F209" s="38"/>
    </row>
    <row r="210" spans="1:6" ht="14.25" customHeight="1">
      <c r="A210" s="106"/>
      <c r="F210" s="38"/>
    </row>
    <row r="211" ht="14.25" customHeight="1">
      <c r="F211" s="38"/>
    </row>
    <row r="212" ht="14.25" customHeight="1">
      <c r="F212" s="38"/>
    </row>
    <row r="213" ht="14.25" customHeight="1">
      <c r="F213" s="38"/>
    </row>
    <row r="214" ht="14.25" customHeight="1">
      <c r="F214" s="38" t="e">
        <f>IF(ISBLANK(#REF!),"",IF(#REF!&lt;850000,"J2","J1"))</f>
        <v>#REF!</v>
      </c>
    </row>
    <row r="215" ht="14.25" customHeight="1">
      <c r="F215" s="38" t="e">
        <f>IF(ISBLANK(#REF!),"",IF(#REF!&lt;850000,"J2","J1"))</f>
        <v>#REF!</v>
      </c>
    </row>
    <row r="216" ht="14.25" customHeight="1">
      <c r="F216" s="38" t="e">
        <f>IF(ISBLANK(#REF!),"",IF(#REF!&lt;850000,"J2","J1"))</f>
        <v>#REF!</v>
      </c>
    </row>
    <row r="217" ht="14.25" customHeight="1">
      <c r="F217" s="38" t="e">
        <f>IF(ISBLANK(#REF!),"",IF(#REF!&lt;850000,"J2","J1"))</f>
        <v>#REF!</v>
      </c>
    </row>
    <row r="218" ht="14.25" customHeight="1">
      <c r="F218" s="38" t="e">
        <f>IF(ISBLANK(#REF!),"",IF(#REF!&lt;850000,"J2","J1"))</f>
        <v>#REF!</v>
      </c>
    </row>
    <row r="219" ht="14.25" customHeight="1">
      <c r="F219" s="38" t="e">
        <f>IF(ISBLANK(#REF!),"",IF(#REF!&lt;850000,"J2","J1"))</f>
        <v>#REF!</v>
      </c>
    </row>
    <row r="220" ht="14.25" customHeight="1">
      <c r="F220" s="38" t="e">
        <f>IF(ISBLANK(#REF!),"",IF(#REF!&lt;850000,"J2","J1"))</f>
        <v>#REF!</v>
      </c>
    </row>
    <row r="221" ht="14.25" customHeight="1">
      <c r="F221" s="38" t="e">
        <f>IF(ISBLANK(#REF!),"",IF(#REF!&lt;850000,"J2","J1"))</f>
        <v>#REF!</v>
      </c>
    </row>
    <row r="222" ht="14.25" customHeight="1">
      <c r="F222" s="38" t="e">
        <f>IF(ISBLANK(#REF!),"",IF(#REF!&lt;850000,"J2","J1"))</f>
        <v>#REF!</v>
      </c>
    </row>
    <row r="223" ht="14.25" customHeight="1">
      <c r="F223" s="38" t="e">
        <f>IF(ISBLANK(#REF!),"",IF(#REF!&lt;850000,"J2","J1"))</f>
        <v>#REF!</v>
      </c>
    </row>
    <row r="224" ht="14.25" customHeight="1">
      <c r="F224" s="38" t="e">
        <f>IF(ISBLANK(#REF!),"",IF(#REF!&lt;850000,"J2","J1"))</f>
        <v>#REF!</v>
      </c>
    </row>
    <row r="225" ht="14.25" customHeight="1">
      <c r="F225" s="38" t="e">
        <f>IF(ISBLANK(#REF!),"",IF(#REF!&lt;850000,"J2","J1"))</f>
        <v>#REF!</v>
      </c>
    </row>
    <row r="226" ht="14.25" customHeight="1">
      <c r="F226" s="38" t="e">
        <f>IF(ISBLANK(#REF!),"",IF(#REF!&lt;850000,"J2","J1"))</f>
        <v>#REF!</v>
      </c>
    </row>
    <row r="227" ht="14.25" customHeight="1">
      <c r="F227" s="38" t="e">
        <f>IF(ISBLANK(#REF!),"",IF(#REF!&lt;850000,"J2","J1"))</f>
        <v>#REF!</v>
      </c>
    </row>
    <row r="228" ht="14.25" customHeight="1">
      <c r="F228" s="38" t="e">
        <f>IF(ISBLANK(#REF!),"",IF(#REF!&lt;850000,"J2","J1"))</f>
        <v>#REF!</v>
      </c>
    </row>
    <row r="229" ht="14.25" customHeight="1">
      <c r="F229" s="38" t="e">
        <f>IF(ISBLANK(#REF!),"",IF(#REF!&lt;850000,"J2","J1"))</f>
        <v>#REF!</v>
      </c>
    </row>
    <row r="230" ht="14.25" customHeight="1">
      <c r="F230" s="38" t="e">
        <f>IF(ISBLANK(#REF!),"",IF(#REF!&lt;850000,"J2","J1"))</f>
        <v>#REF!</v>
      </c>
    </row>
    <row r="231" ht="14.25" customHeight="1">
      <c r="F231" s="38" t="e">
        <f>IF(ISBLANK(#REF!),"",IF(#REF!&lt;850000,"J2","J1"))</f>
        <v>#REF!</v>
      </c>
    </row>
    <row r="232" ht="14.25" customHeight="1">
      <c r="F232" s="38" t="e">
        <f>IF(ISBLANK(#REF!),"",IF(#REF!&lt;850000,"J2","J1"))</f>
        <v>#REF!</v>
      </c>
    </row>
    <row r="233" ht="14.25" customHeight="1">
      <c r="F233" s="38" t="e">
        <f>IF(ISBLANK(#REF!),"",IF(#REF!&lt;850000,"J2","J1"))</f>
        <v>#REF!</v>
      </c>
    </row>
    <row r="234" ht="14.25" customHeight="1">
      <c r="F234" s="38" t="e">
        <f>IF(ISBLANK(#REF!),"",IF(#REF!&lt;850000,"J2","J1"))</f>
        <v>#REF!</v>
      </c>
    </row>
    <row r="235" ht="14.25" customHeight="1">
      <c r="F235" s="38" t="e">
        <f>IF(ISBLANK(#REF!),"",IF(#REF!&lt;850000,"J2","J1"))</f>
        <v>#REF!</v>
      </c>
    </row>
    <row r="236" ht="14.25" customHeight="1">
      <c r="F236" s="38" t="e">
        <f>IF(ISBLANK(#REF!),"",IF(#REF!&lt;850000,"J2","J1"))</f>
        <v>#REF!</v>
      </c>
    </row>
    <row r="237" ht="14.25" customHeight="1">
      <c r="F237" s="38" t="e">
        <f>IF(ISBLANK(#REF!),"",IF(#REF!&lt;850000,"J2","J1"))</f>
        <v>#REF!</v>
      </c>
    </row>
    <row r="238" ht="14.25" customHeight="1">
      <c r="F238" s="38" t="e">
        <f>IF(ISBLANK(#REF!),"",IF(#REF!&lt;850000,"J2","J1"))</f>
        <v>#REF!</v>
      </c>
    </row>
    <row r="239" ht="14.25" customHeight="1">
      <c r="F239" s="38" t="e">
        <f>IF(ISBLANK(#REF!),"",IF(#REF!&lt;850000,"J2","J1"))</f>
        <v>#REF!</v>
      </c>
    </row>
    <row r="240" ht="14.25" customHeight="1">
      <c r="F240" s="38" t="e">
        <f>IF(ISBLANK(#REF!),"",IF(#REF!&lt;850000,"J2","J1"))</f>
        <v>#REF!</v>
      </c>
    </row>
    <row r="241" ht="14.25" customHeight="1">
      <c r="F241" s="38" t="e">
        <f>IF(ISBLANK(#REF!),"",IF(#REF!&lt;850000,"J2","J1"))</f>
        <v>#REF!</v>
      </c>
    </row>
    <row r="242" ht="14.25" customHeight="1">
      <c r="F242" s="38" t="e">
        <f>IF(ISBLANK(#REF!),"",IF(#REF!&lt;850000,"J2","J1"))</f>
        <v>#REF!</v>
      </c>
    </row>
    <row r="243" ht="14.25" customHeight="1">
      <c r="F243" s="38" t="e">
        <f>IF(ISBLANK(#REF!),"",IF(#REF!&lt;850000,"J2","J1"))</f>
        <v>#REF!</v>
      </c>
    </row>
    <row r="244" ht="14.25" customHeight="1">
      <c r="F244" s="38" t="e">
        <f>IF(ISBLANK(#REF!),"",IF(#REF!&lt;850000,"J2","J1"))</f>
        <v>#REF!</v>
      </c>
    </row>
    <row r="245" ht="14.25" customHeight="1">
      <c r="F245" s="38" t="e">
        <f>IF(ISBLANK(#REF!),"",IF(#REF!&lt;850000,"J2","J1"))</f>
        <v>#REF!</v>
      </c>
    </row>
    <row r="246" ht="14.25" customHeight="1">
      <c r="F246" s="38" t="e">
        <f>IF(ISBLANK(#REF!),"",IF(#REF!&lt;850000,"J2","J1"))</f>
        <v>#REF!</v>
      </c>
    </row>
    <row r="247" ht="14.25" customHeight="1">
      <c r="F247" s="38" t="e">
        <f>IF(ISBLANK(#REF!),"",IF(#REF!&lt;850000,"J2","J1"))</f>
        <v>#REF!</v>
      </c>
    </row>
    <row r="248" ht="14.25" customHeight="1">
      <c r="F248" s="38" t="e">
        <f>IF(ISBLANK(#REF!),"",IF(#REF!&lt;850000,"J2","J1"))</f>
        <v>#REF!</v>
      </c>
    </row>
    <row r="249" ht="14.25" customHeight="1">
      <c r="F249" s="38" t="e">
        <f>IF(ISBLANK(#REF!),"",IF(#REF!&lt;850000,"J2","J1"))</f>
        <v>#REF!</v>
      </c>
    </row>
    <row r="250" ht="14.25" customHeight="1">
      <c r="F250" s="38" t="e">
        <f>IF(ISBLANK(#REF!),"",IF(#REF!&lt;850000,"J2","J1"))</f>
        <v>#REF!</v>
      </c>
    </row>
    <row r="251" ht="14.25" customHeight="1">
      <c r="F251" s="38" t="e">
        <f>IF(ISBLANK(#REF!),"",IF(#REF!&lt;850000,"J2","J1"))</f>
        <v>#REF!</v>
      </c>
    </row>
    <row r="252" ht="14.25" customHeight="1">
      <c r="F252" s="38" t="e">
        <f>IF(ISBLANK(#REF!),"",IF(#REF!&lt;850000,"J2","J1"))</f>
        <v>#REF!</v>
      </c>
    </row>
    <row r="253" ht="14.25" customHeight="1">
      <c r="F253" s="38" t="e">
        <f>IF(ISBLANK(#REF!),"",IF(#REF!&lt;850000,"J2","J1"))</f>
        <v>#REF!</v>
      </c>
    </row>
    <row r="254" ht="14.25" customHeight="1">
      <c r="F254" s="38" t="e">
        <f>IF(ISBLANK(#REF!),"",IF(#REF!&lt;850000,"J2","J1"))</f>
        <v>#REF!</v>
      </c>
    </row>
    <row r="255" ht="14.25" customHeight="1">
      <c r="F255" s="38" t="e">
        <f>IF(ISBLANK(#REF!),"",IF(#REF!&lt;850000,"J2","J1"))</f>
        <v>#REF!</v>
      </c>
    </row>
    <row r="256" ht="14.25" customHeight="1">
      <c r="F256" s="38" t="e">
        <f>IF(ISBLANK(#REF!),"",IF(#REF!&lt;850000,"J2","J1"))</f>
        <v>#REF!</v>
      </c>
    </row>
    <row r="257" ht="14.25" customHeight="1">
      <c r="F257" s="38" t="e">
        <f>IF(ISBLANK(#REF!),"",IF(#REF!&lt;850000,"J2","J1"))</f>
        <v>#REF!</v>
      </c>
    </row>
    <row r="258" ht="14.25" customHeight="1">
      <c r="F258" s="38" t="e">
        <f>IF(ISBLANK(#REF!),"",IF(#REF!&lt;850000,"J2","J1"))</f>
        <v>#REF!</v>
      </c>
    </row>
    <row r="259" ht="14.25" customHeight="1">
      <c r="F259" s="38" t="e">
        <f>IF(ISBLANK(#REF!),"",IF(#REF!&lt;850000,"J2","J1"))</f>
        <v>#REF!</v>
      </c>
    </row>
    <row r="260" ht="14.25" customHeight="1">
      <c r="F260" s="38" t="e">
        <f>IF(ISBLANK(#REF!),"",IF(#REF!&lt;850000,"J2","J1"))</f>
        <v>#REF!</v>
      </c>
    </row>
    <row r="261" ht="14.25" customHeight="1">
      <c r="F261" s="38" t="e">
        <f>IF(ISBLANK(#REF!),"",IF(#REF!&lt;850000,"J2","J1"))</f>
        <v>#REF!</v>
      </c>
    </row>
    <row r="262" ht="14.25" customHeight="1">
      <c r="F262" s="38" t="e">
        <f>IF(ISBLANK(#REF!),"",IF(#REF!&lt;850000,"J2","J1"))</f>
        <v>#REF!</v>
      </c>
    </row>
    <row r="263" ht="14.25" customHeight="1">
      <c r="F263" s="38" t="e">
        <f>IF(ISBLANK(#REF!),"",IF(#REF!&lt;850000,"J2","J1"))</f>
        <v>#REF!</v>
      </c>
    </row>
    <row r="264" ht="14.25" customHeight="1">
      <c r="F264" s="38" t="e">
        <f>IF(ISBLANK(#REF!),"",IF(#REF!&lt;850000,"J2","J1"))</f>
        <v>#REF!</v>
      </c>
    </row>
    <row r="265" ht="14.25" customHeight="1">
      <c r="F265" s="38" t="e">
        <f>IF(ISBLANK(#REF!),"",IF(#REF!&lt;850000,"J2","J1"))</f>
        <v>#REF!</v>
      </c>
    </row>
    <row r="266" ht="14.25" customHeight="1">
      <c r="F266" s="38" t="e">
        <f>IF(ISBLANK(#REF!),"",IF(#REF!&lt;850000,"J2","J1"))</f>
        <v>#REF!</v>
      </c>
    </row>
    <row r="267" ht="14.25" customHeight="1">
      <c r="F267" s="38" t="e">
        <f>IF(ISBLANK(#REF!),"",IF(#REF!&lt;850000,"J2","J1"))</f>
        <v>#REF!</v>
      </c>
    </row>
    <row r="268" ht="14.25" customHeight="1">
      <c r="F268" s="38" t="e">
        <f>IF(ISBLANK(#REF!),"",IF(#REF!&lt;850000,"J2","J1"))</f>
        <v>#REF!</v>
      </c>
    </row>
    <row r="269" ht="14.25" customHeight="1">
      <c r="F269" s="38" t="e">
        <f>IF(ISBLANK(#REF!),"",IF(#REF!&lt;850000,"J2","J1"))</f>
        <v>#REF!</v>
      </c>
    </row>
    <row r="270" ht="14.25" customHeight="1">
      <c r="F270" s="38" t="e">
        <f>IF(ISBLANK(#REF!),"",IF(#REF!&lt;850000,"J2","J1"))</f>
        <v>#REF!</v>
      </c>
    </row>
    <row r="271" ht="14.25" customHeight="1">
      <c r="F271" s="38" t="e">
        <f>IF(ISBLANK(#REF!),"",IF(#REF!&lt;850000,"J2","J1"))</f>
        <v>#REF!</v>
      </c>
    </row>
    <row r="272" ht="14.25" customHeight="1">
      <c r="F272" s="38" t="e">
        <f>IF(ISBLANK(#REF!),"",IF(#REF!&lt;850000,"J2","J1"))</f>
        <v>#REF!</v>
      </c>
    </row>
    <row r="273" ht="14.25" customHeight="1">
      <c r="F273" s="38" t="e">
        <f>IF(ISBLANK(#REF!),"",IF(#REF!&lt;850000,"J2","J1"))</f>
        <v>#REF!</v>
      </c>
    </row>
    <row r="274" ht="14.25" customHeight="1">
      <c r="F274" s="38" t="e">
        <f>IF(ISBLANK(#REF!),"",IF(#REF!&lt;850000,"J2","J1"))</f>
        <v>#REF!</v>
      </c>
    </row>
    <row r="275" ht="14.25" customHeight="1">
      <c r="F275" s="38" t="e">
        <f>IF(ISBLANK(#REF!),"",IF(#REF!&lt;850000,"J2","J1"))</f>
        <v>#REF!</v>
      </c>
    </row>
    <row r="276" ht="14.25" customHeight="1">
      <c r="F276" s="38" t="e">
        <f>IF(ISBLANK(#REF!),"",IF(#REF!&lt;850000,"J2","J1"))</f>
        <v>#REF!</v>
      </c>
    </row>
    <row r="277" ht="14.25" customHeight="1">
      <c r="F277" s="38" t="e">
        <f>IF(ISBLANK(#REF!),"",IF(#REF!&lt;850000,"J2","J1"))</f>
        <v>#REF!</v>
      </c>
    </row>
    <row r="278" ht="14.25" customHeight="1">
      <c r="F278" s="38" t="e">
        <f>IF(ISBLANK(#REF!),"",IF(#REF!&lt;850000,"J2","J1"))</f>
        <v>#REF!</v>
      </c>
    </row>
    <row r="279" ht="14.25" customHeight="1">
      <c r="F279" s="38" t="e">
        <f>IF(ISBLANK(#REF!),"",IF(#REF!&lt;850000,"J2","J1"))</f>
        <v>#REF!</v>
      </c>
    </row>
    <row r="280" ht="14.25" customHeight="1">
      <c r="F280" s="38" t="e">
        <f>IF(ISBLANK(#REF!),"",IF(#REF!&lt;850000,"J2","J1"))</f>
        <v>#REF!</v>
      </c>
    </row>
    <row r="281" ht="14.25" customHeight="1">
      <c r="F281" s="38" t="e">
        <f>IF(ISBLANK(#REF!),"",IF(#REF!&lt;850000,"J2","J1"))</f>
        <v>#REF!</v>
      </c>
    </row>
    <row r="282" ht="14.25" customHeight="1">
      <c r="F282" s="38" t="e">
        <f>IF(ISBLANK(#REF!),"",IF(#REF!&lt;850000,"J2","J1"))</f>
        <v>#REF!</v>
      </c>
    </row>
    <row r="283" ht="14.25" customHeight="1">
      <c r="F283" s="38" t="e">
        <f>IF(ISBLANK(#REF!),"",IF(#REF!&lt;850000,"J2","J1"))</f>
        <v>#REF!</v>
      </c>
    </row>
    <row r="284" ht="14.25" customHeight="1">
      <c r="F284" s="38" t="e">
        <f>IF(ISBLANK(#REF!),"",IF(#REF!&lt;850000,"J2","J1"))</f>
        <v>#REF!</v>
      </c>
    </row>
    <row r="285" ht="14.25" customHeight="1">
      <c r="F285" s="38" t="e">
        <f>IF(ISBLANK(#REF!),"",IF(#REF!&lt;850000,"J2","J1"))</f>
        <v>#REF!</v>
      </c>
    </row>
    <row r="286" ht="14.25" customHeight="1">
      <c r="F286" s="38" t="e">
        <f>IF(ISBLANK(#REF!),"",IF(#REF!&lt;850000,"J2","J1"))</f>
        <v>#REF!</v>
      </c>
    </row>
    <row r="287" ht="14.25" customHeight="1">
      <c r="F287" s="38" t="e">
        <f>IF(ISBLANK(#REF!),"",IF(#REF!&lt;850000,"J2","J1"))</f>
        <v>#REF!</v>
      </c>
    </row>
    <row r="288" ht="14.25" customHeight="1">
      <c r="F288" s="38" t="e">
        <f>IF(ISBLANK(#REF!),"",IF(#REF!&lt;850000,"J2","J1"))</f>
        <v>#REF!</v>
      </c>
    </row>
    <row r="289" ht="14.25" customHeight="1">
      <c r="F289" s="38" t="e">
        <f>IF(ISBLANK(#REF!),"",IF(#REF!&lt;850000,"J2","J1"))</f>
        <v>#REF!</v>
      </c>
    </row>
    <row r="290" ht="14.25" customHeight="1">
      <c r="F290" s="38" t="e">
        <f>IF(ISBLANK(#REF!),"",IF(#REF!&lt;850000,"J2","J1"))</f>
        <v>#REF!</v>
      </c>
    </row>
    <row r="291" ht="14.25" customHeight="1">
      <c r="F291" s="38" t="e">
        <f>IF(ISBLANK(#REF!),"",IF(#REF!&lt;850000,"J2","J1"))</f>
        <v>#REF!</v>
      </c>
    </row>
    <row r="292" ht="14.25" customHeight="1">
      <c r="F292" s="38" t="e">
        <f>IF(ISBLANK(#REF!),"",IF(#REF!&lt;850000,"J2","J1"))</f>
        <v>#REF!</v>
      </c>
    </row>
    <row r="293" ht="14.25" customHeight="1">
      <c r="F293" s="38" t="e">
        <f>IF(ISBLANK(#REF!),"",IF(#REF!&lt;850000,"J2","J1"))</f>
        <v>#REF!</v>
      </c>
    </row>
    <row r="294" ht="14.25" customHeight="1">
      <c r="F294" s="38" t="e">
        <f>IF(ISBLANK(#REF!),"",IF(#REF!&lt;850000,"J2","J1"))</f>
        <v>#REF!</v>
      </c>
    </row>
    <row r="295" ht="14.25" customHeight="1">
      <c r="F295" s="38" t="e">
        <f>IF(ISBLANK(#REF!),"",IF(#REF!&lt;850000,"J2","J1"))</f>
        <v>#REF!</v>
      </c>
    </row>
    <row r="296" ht="14.25" customHeight="1">
      <c r="F296" s="38" t="e">
        <f>IF(ISBLANK(#REF!),"",IF(#REF!&lt;850000,"J2","J1"))</f>
        <v>#REF!</v>
      </c>
    </row>
    <row r="297" ht="14.25" customHeight="1">
      <c r="F297" s="38" t="e">
        <f>IF(ISBLANK(#REF!),"",IF(#REF!&lt;850000,"J2","J1"))</f>
        <v>#REF!</v>
      </c>
    </row>
    <row r="298" ht="14.25" customHeight="1">
      <c r="F298" s="38" t="e">
        <f>IF(ISBLANK(#REF!),"",IF(#REF!&lt;850000,"J2","J1"))</f>
        <v>#REF!</v>
      </c>
    </row>
    <row r="299" ht="14.25" customHeight="1">
      <c r="F299" s="38" t="e">
        <f>IF(ISBLANK(#REF!),"",IF(#REF!&lt;850000,"J2","J1"))</f>
        <v>#REF!</v>
      </c>
    </row>
    <row r="300" ht="14.25" customHeight="1">
      <c r="F300" s="38" t="e">
        <f>IF(ISBLANK(#REF!),"",IF(#REF!&lt;850000,"J2","J1"))</f>
        <v>#REF!</v>
      </c>
    </row>
    <row r="301" ht="14.25" customHeight="1">
      <c r="F301" s="38" t="e">
        <f>IF(ISBLANK(#REF!),"",IF(#REF!&lt;850000,"J2","J1"))</f>
        <v>#REF!</v>
      </c>
    </row>
    <row r="302" ht="14.25" customHeight="1">
      <c r="F302" s="38" t="e">
        <f>IF(ISBLANK(#REF!),"",IF(#REF!&lt;850000,"J2","J1"))</f>
        <v>#REF!</v>
      </c>
    </row>
    <row r="303" ht="14.25" customHeight="1">
      <c r="F303" s="38" t="e">
        <f>IF(ISBLANK(#REF!),"",IF(#REF!&lt;850000,"J2","J1"))</f>
        <v>#REF!</v>
      </c>
    </row>
    <row r="304" ht="14.25" customHeight="1">
      <c r="F304" s="38" t="e">
        <f>IF(ISBLANK(#REF!),"",IF(#REF!&lt;850000,"J2","J1"))</f>
        <v>#REF!</v>
      </c>
    </row>
    <row r="305" ht="14.25" customHeight="1">
      <c r="F305" s="38" t="e">
        <f>IF(ISBLANK(#REF!),"",IF(#REF!&lt;850000,"J2","J1"))</f>
        <v>#REF!</v>
      </c>
    </row>
    <row r="306" ht="14.25" customHeight="1">
      <c r="F306" s="38" t="e">
        <f>IF(ISBLANK(#REF!),"",IF(#REF!&lt;850000,"J2","J1"))</f>
        <v>#REF!</v>
      </c>
    </row>
    <row r="307" ht="14.25" customHeight="1">
      <c r="F307" s="38" t="e">
        <f>IF(ISBLANK(#REF!),"",IF(#REF!&lt;850000,"J2","J1"))</f>
        <v>#REF!</v>
      </c>
    </row>
    <row r="308" ht="14.25" customHeight="1">
      <c r="F308" s="38" t="e">
        <f>IF(ISBLANK(#REF!),"",IF(#REF!&lt;850000,"J2","J1"))</f>
        <v>#REF!</v>
      </c>
    </row>
    <row r="309" ht="14.25" customHeight="1">
      <c r="F309" s="38" t="e">
        <f>IF(ISBLANK(#REF!),"",IF(#REF!&lt;850000,"J2","J1"))</f>
        <v>#REF!</v>
      </c>
    </row>
    <row r="310" ht="14.25" customHeight="1">
      <c r="F310" s="38" t="e">
        <f>IF(ISBLANK(#REF!),"",IF(#REF!&lt;850000,"J2","J1"))</f>
        <v>#REF!</v>
      </c>
    </row>
    <row r="311" ht="14.25" customHeight="1">
      <c r="F311" s="38" t="e">
        <f>IF(ISBLANK(#REF!),"",IF(#REF!&lt;850000,"J2","J1"))</f>
        <v>#REF!</v>
      </c>
    </row>
    <row r="312" ht="14.25" customHeight="1">
      <c r="F312" s="38" t="e">
        <f>IF(ISBLANK(#REF!),"",IF(#REF!&lt;850000,"J2","J1"))</f>
        <v>#REF!</v>
      </c>
    </row>
    <row r="313" ht="14.25" customHeight="1">
      <c r="F313" s="38" t="e">
        <f>IF(ISBLANK(#REF!),"",IF(#REF!&lt;850000,"J2","J1"))</f>
        <v>#REF!</v>
      </c>
    </row>
    <row r="314" ht="14.25" customHeight="1">
      <c r="F314" s="38" t="e">
        <f>IF(ISBLANK(#REF!),"",IF(#REF!&lt;850000,"J2","J1"))</f>
        <v>#REF!</v>
      </c>
    </row>
    <row r="315" ht="14.25" customHeight="1">
      <c r="F315" s="38" t="e">
        <f>IF(ISBLANK(#REF!),"",IF(#REF!&lt;850000,"J2","J1"))</f>
        <v>#REF!</v>
      </c>
    </row>
    <row r="316" ht="14.25" customHeight="1">
      <c r="F316" s="38" t="e">
        <f>IF(ISBLANK(#REF!),"",IF(#REF!&lt;850000,"J2","J1"))</f>
        <v>#REF!</v>
      </c>
    </row>
    <row r="317" ht="14.25" customHeight="1">
      <c r="F317" s="38" t="e">
        <f>IF(ISBLANK(#REF!),"",IF(#REF!&lt;850000,"J2","J1"))</f>
        <v>#REF!</v>
      </c>
    </row>
    <row r="318" ht="14.25" customHeight="1">
      <c r="F318" s="38" t="e">
        <f>IF(ISBLANK(#REF!),"",IF(#REF!&lt;850000,"J2","J1"))</f>
        <v>#REF!</v>
      </c>
    </row>
    <row r="319" ht="14.25" customHeight="1">
      <c r="F319" s="38" t="e">
        <f>IF(ISBLANK(#REF!),"",IF(#REF!&lt;850000,"J2","J1"))</f>
        <v>#REF!</v>
      </c>
    </row>
    <row r="320" ht="14.25" customHeight="1">
      <c r="F320" s="38" t="e">
        <f>IF(ISBLANK(#REF!),"",IF(#REF!&lt;850000,"J2","J1"))</f>
        <v>#REF!</v>
      </c>
    </row>
    <row r="321" ht="14.25" customHeight="1">
      <c r="F321" s="38" t="e">
        <f>IF(ISBLANK(#REF!),"",IF(#REF!&lt;850000,"J2","J1"))</f>
        <v>#REF!</v>
      </c>
    </row>
    <row r="322" ht="14.25" customHeight="1">
      <c r="F322" s="38" t="e">
        <f>IF(ISBLANK(#REF!),"",IF(#REF!&lt;850000,"J2","J1"))</f>
        <v>#REF!</v>
      </c>
    </row>
    <row r="323" ht="14.25" customHeight="1">
      <c r="F323" s="38" t="e">
        <f>IF(ISBLANK(#REF!),"",IF(#REF!&lt;850000,"J2","J1"))</f>
        <v>#REF!</v>
      </c>
    </row>
    <row r="324" ht="16.5">
      <c r="F324" s="38" t="e">
        <f>IF(ISBLANK(#REF!),"",IF(#REF!&lt;850000,"J2","J1"))</f>
        <v>#REF!</v>
      </c>
    </row>
    <row r="325" ht="16.5">
      <c r="F325" s="38" t="e">
        <f>IF(ISBLANK(#REF!),"",IF(#REF!&lt;850000,"J2","J1"))</f>
        <v>#REF!</v>
      </c>
    </row>
    <row r="326" ht="16.5">
      <c r="F326" s="38" t="e">
        <f>IF(ISBLANK(#REF!),"",IF(#REF!&lt;850000,"J2","J1"))</f>
        <v>#REF!</v>
      </c>
    </row>
    <row r="327" ht="16.5">
      <c r="F327" s="38" t="e">
        <f>IF(ISBLANK(#REF!),"",IF(#REF!&lt;850000,"J2","J1"))</f>
        <v>#REF!</v>
      </c>
    </row>
    <row r="328" ht="16.5">
      <c r="F328" s="38" t="e">
        <f>IF(ISBLANK(#REF!),"",IF(#REF!&lt;850000,"J2","J1"))</f>
        <v>#REF!</v>
      </c>
    </row>
    <row r="329" ht="16.5">
      <c r="F329" s="38" t="e">
        <f>IF(ISBLANK(#REF!),"",IF(#REF!&lt;850000,"J2","J1"))</f>
        <v>#REF!</v>
      </c>
    </row>
    <row r="330" ht="16.5">
      <c r="F330" s="38" t="e">
        <f>IF(ISBLANK(#REF!),"",IF(#REF!&lt;850000,"J2","J1"))</f>
        <v>#REF!</v>
      </c>
    </row>
    <row r="331" ht="16.5">
      <c r="F331" s="38" t="e">
        <f>IF(ISBLANK(#REF!),"",IF(#REF!&lt;850000,"J2","J1"))</f>
        <v>#REF!</v>
      </c>
    </row>
    <row r="332" ht="16.5">
      <c r="F332" s="38" t="e">
        <f>IF(ISBLANK(#REF!),"",IF(#REF!&lt;850000,"J2","J1"))</f>
        <v>#REF!</v>
      </c>
    </row>
    <row r="333" ht="16.5">
      <c r="F333" s="38" t="e">
        <f>IF(ISBLANK(#REF!),"",IF(#REF!&lt;850000,"J2","J1"))</f>
        <v>#REF!</v>
      </c>
    </row>
    <row r="334" ht="16.5">
      <c r="F334" s="38" t="e">
        <f>IF(ISBLANK(#REF!),"",IF(#REF!&lt;850000,"J2","J1"))</f>
        <v>#REF!</v>
      </c>
    </row>
    <row r="335" ht="16.5">
      <c r="F335" s="38" t="e">
        <f>IF(ISBLANK(#REF!),"",IF(#REF!&lt;850000,"J2","J1"))</f>
        <v>#REF!</v>
      </c>
    </row>
    <row r="336" ht="16.5">
      <c r="F336" s="38" t="e">
        <f>IF(ISBLANK(#REF!),"",IF(#REF!&lt;850000,"J2","J1"))</f>
        <v>#REF!</v>
      </c>
    </row>
    <row r="337" ht="16.5">
      <c r="F337" s="38" t="e">
        <f>IF(ISBLANK(#REF!),"",IF(#REF!&lt;850000,"J2","J1"))</f>
        <v>#REF!</v>
      </c>
    </row>
    <row r="338" ht="16.5">
      <c r="F338" s="38" t="e">
        <f>IF(ISBLANK(#REF!),"",IF(#REF!&lt;850000,"J2","J1"))</f>
        <v>#REF!</v>
      </c>
    </row>
    <row r="339" ht="16.5">
      <c r="F339" s="38" t="e">
        <f>IF(ISBLANK(#REF!),"",IF(#REF!&lt;850000,"J2","J1"))</f>
        <v>#REF!</v>
      </c>
    </row>
    <row r="340" ht="16.5">
      <c r="F340" s="38" t="e">
        <f>IF(ISBLANK(#REF!),"",IF(#REF!&lt;850000,"J2","J1"))</f>
        <v>#REF!</v>
      </c>
    </row>
    <row r="341" ht="16.5">
      <c r="F341" s="38" t="e">
        <f>IF(ISBLANK(#REF!),"",IF(#REF!&lt;850000,"J2","J1"))</f>
        <v>#REF!</v>
      </c>
    </row>
    <row r="342" ht="16.5">
      <c r="F342" s="38" t="e">
        <f>IF(ISBLANK(#REF!),"",IF(#REF!&lt;850000,"J2","J1"))</f>
        <v>#REF!</v>
      </c>
    </row>
    <row r="343" ht="16.5">
      <c r="F343" s="38" t="e">
        <f>IF(ISBLANK(#REF!),"",IF(#REF!&lt;850000,"J2","J1"))</f>
        <v>#REF!</v>
      </c>
    </row>
    <row r="344" ht="16.5">
      <c r="F344" s="38" t="e">
        <f>IF(ISBLANK(#REF!),"",IF(#REF!&lt;850000,"J2","J1"))</f>
        <v>#REF!</v>
      </c>
    </row>
    <row r="345" ht="16.5">
      <c r="F345" s="38" t="e">
        <f>IF(ISBLANK(#REF!),"",IF(#REF!&lt;850000,"J2","J1"))</f>
        <v>#REF!</v>
      </c>
    </row>
    <row r="346" ht="16.5">
      <c r="F346" s="38" t="e">
        <f>IF(ISBLANK(#REF!),"",IF(#REF!&lt;850000,"J2","J1"))</f>
        <v>#REF!</v>
      </c>
    </row>
    <row r="347" ht="16.5">
      <c r="F347" s="38" t="e">
        <f>IF(ISBLANK(#REF!),"",IF(#REF!&lt;850000,"J2","J1"))</f>
        <v>#REF!</v>
      </c>
    </row>
    <row r="348" ht="16.5">
      <c r="F348" s="38" t="e">
        <f>IF(ISBLANK(#REF!),"",IF(#REF!&lt;850000,"J2","J1"))</f>
        <v>#REF!</v>
      </c>
    </row>
    <row r="349" ht="16.5">
      <c r="F349" s="38" t="e">
        <f>IF(ISBLANK(#REF!),"",IF(#REF!&lt;850000,"J2","J1"))</f>
        <v>#REF!</v>
      </c>
    </row>
    <row r="350" ht="16.5">
      <c r="F350" s="38" t="e">
        <f>IF(ISBLANK(#REF!),"",IF(#REF!&lt;850000,"J2","J1"))</f>
        <v>#REF!</v>
      </c>
    </row>
    <row r="351" ht="16.5">
      <c r="F351" s="38" t="e">
        <f>IF(ISBLANK(#REF!),"",IF(#REF!&lt;850000,"J2","J1"))</f>
        <v>#REF!</v>
      </c>
    </row>
    <row r="352" ht="16.5">
      <c r="F352" s="38" t="e">
        <f>IF(ISBLANK(#REF!),"",IF(#REF!&lt;850000,"J2","J1"))</f>
        <v>#REF!</v>
      </c>
    </row>
    <row r="353" ht="16.5">
      <c r="F353" s="38" t="e">
        <f>IF(ISBLANK(#REF!),"",IF(#REF!&lt;850000,"J2","J1"))</f>
        <v>#REF!</v>
      </c>
    </row>
    <row r="354" ht="16.5">
      <c r="F354" s="38" t="e">
        <f>IF(ISBLANK(#REF!),"",IF(#REF!&lt;850000,"J2","J1"))</f>
        <v>#REF!</v>
      </c>
    </row>
    <row r="355" ht="16.5">
      <c r="F355" s="38" t="e">
        <f>IF(ISBLANK(#REF!),"",IF(#REF!&lt;850000,"J2","J1"))</f>
        <v>#REF!</v>
      </c>
    </row>
    <row r="356" ht="16.5">
      <c r="F356" s="38" t="e">
        <f>IF(ISBLANK(#REF!),"",IF(#REF!&lt;850000,"J2","J1"))</f>
        <v>#REF!</v>
      </c>
    </row>
    <row r="357" ht="16.5">
      <c r="F357" s="38" t="e">
        <f>IF(ISBLANK(#REF!),"",IF(#REF!&lt;850000,"J2","J1"))</f>
        <v>#REF!</v>
      </c>
    </row>
    <row r="358" ht="16.5">
      <c r="F358" s="38" t="e">
        <f>IF(ISBLANK(#REF!),"",IF(#REF!&lt;850000,"J2","J1"))</f>
        <v>#REF!</v>
      </c>
    </row>
    <row r="359" ht="16.5">
      <c r="F359" s="38" t="e">
        <f>IF(ISBLANK(#REF!),"",IF(#REF!&lt;850000,"J2","J1"))</f>
        <v>#REF!</v>
      </c>
    </row>
    <row r="360" ht="16.5">
      <c r="F360" s="38" t="e">
        <f>IF(ISBLANK(#REF!),"",IF(#REF!&lt;850000,"J2","J1"))</f>
        <v>#REF!</v>
      </c>
    </row>
    <row r="361" ht="16.5">
      <c r="F361" s="38" t="e">
        <f>IF(ISBLANK(#REF!),"",IF(#REF!&lt;850000,"J2","J1"))</f>
        <v>#REF!</v>
      </c>
    </row>
    <row r="362" ht="16.5">
      <c r="F362" s="38" t="e">
        <f>IF(ISBLANK(#REF!),"",IF(#REF!&lt;850000,"J2","J1"))</f>
        <v>#REF!</v>
      </c>
    </row>
    <row r="363" ht="16.5">
      <c r="F363" s="38" t="e">
        <f>IF(ISBLANK(#REF!),"",IF(#REF!&lt;850000,"J2","J1"))</f>
        <v>#REF!</v>
      </c>
    </row>
    <row r="364" ht="16.5">
      <c r="F364" s="38" t="e">
        <f>IF(ISBLANK(#REF!),"",IF(#REF!&lt;850000,"J2","J1"))</f>
        <v>#REF!</v>
      </c>
    </row>
    <row r="365" ht="16.5">
      <c r="F365" s="38" t="e">
        <f>IF(ISBLANK(#REF!),"",IF(#REF!&lt;850000,"J2","J1"))</f>
        <v>#REF!</v>
      </c>
    </row>
    <row r="366" ht="16.5">
      <c r="F366" s="38" t="e">
        <f>IF(ISBLANK(#REF!),"",IF(#REF!&lt;850000,"J2","J1"))</f>
        <v>#REF!</v>
      </c>
    </row>
    <row r="367" ht="16.5">
      <c r="F367" s="38" t="e">
        <f>IF(ISBLANK(#REF!),"",IF(#REF!&lt;850000,"J2","J1"))</f>
        <v>#REF!</v>
      </c>
    </row>
    <row r="368" ht="16.5">
      <c r="F368" s="38" t="e">
        <f>IF(ISBLANK(#REF!),"",IF(#REF!&lt;850000,"J2","J1"))</f>
        <v>#REF!</v>
      </c>
    </row>
    <row r="369" ht="16.5">
      <c r="F369" s="38" t="e">
        <f>IF(ISBLANK(#REF!),"",IF(#REF!&lt;850000,"J2","J1"))</f>
        <v>#REF!</v>
      </c>
    </row>
    <row r="370" ht="16.5">
      <c r="F370" s="38" t="e">
        <f>IF(ISBLANK(#REF!),"",IF(#REF!&lt;850000,"J2","J1"))</f>
        <v>#REF!</v>
      </c>
    </row>
    <row r="371" ht="16.5">
      <c r="F371" s="38" t="e">
        <f>IF(ISBLANK(#REF!),"",IF(#REF!&lt;850000,"J2","J1"))</f>
        <v>#REF!</v>
      </c>
    </row>
    <row r="372" ht="16.5">
      <c r="F372" s="38" t="e">
        <f>IF(ISBLANK(#REF!),"",IF(#REF!&lt;850000,"J2","J1"))</f>
        <v>#REF!</v>
      </c>
    </row>
    <row r="373" ht="16.5">
      <c r="F373" s="38" t="e">
        <f>IF(ISBLANK(#REF!),"",IF(#REF!&lt;850000,"J2","J1"))</f>
        <v>#REF!</v>
      </c>
    </row>
    <row r="374" ht="16.5">
      <c r="F374" s="38" t="e">
        <f>IF(ISBLANK(#REF!),"",IF(#REF!&lt;850000,"J2","J1"))</f>
        <v>#REF!</v>
      </c>
    </row>
    <row r="375" ht="16.5">
      <c r="F375" s="38" t="e">
        <f>IF(ISBLANK(#REF!),"",IF(#REF!&lt;850000,"J2","J1"))</f>
        <v>#REF!</v>
      </c>
    </row>
    <row r="376" ht="16.5">
      <c r="F376" s="38" t="e">
        <f>IF(ISBLANK(#REF!),"",IF(#REF!&lt;850000,"J2","J1"))</f>
        <v>#REF!</v>
      </c>
    </row>
    <row r="377" ht="16.5">
      <c r="F377" s="38" t="e">
        <f>IF(ISBLANK(#REF!),"",IF(#REF!&lt;850000,"J2","J1"))</f>
        <v>#REF!</v>
      </c>
    </row>
    <row r="378" ht="16.5">
      <c r="F378" s="38" t="e">
        <f>IF(ISBLANK(#REF!),"",IF(#REF!&lt;850000,"J2","J1"))</f>
        <v>#REF!</v>
      </c>
    </row>
    <row r="379" ht="16.5">
      <c r="F379" s="38" t="e">
        <f>IF(ISBLANK(#REF!),"",IF(#REF!&lt;850000,"J2","J1"))</f>
        <v>#REF!</v>
      </c>
    </row>
    <row r="380" ht="16.5">
      <c r="F380" s="38" t="e">
        <f>IF(ISBLANK(#REF!),"",IF(#REF!&lt;850000,"J2","J1"))</f>
        <v>#REF!</v>
      </c>
    </row>
    <row r="381" ht="16.5">
      <c r="F381" s="38" t="e">
        <f>IF(ISBLANK(#REF!),"",IF(#REF!&lt;850000,"J2","J1"))</f>
        <v>#REF!</v>
      </c>
    </row>
    <row r="382" ht="16.5">
      <c r="F382" s="38" t="e">
        <f>IF(ISBLANK(#REF!),"",IF(#REF!&lt;850000,"J2","J1"))</f>
        <v>#REF!</v>
      </c>
    </row>
    <row r="383" ht="16.5">
      <c r="F383" s="38" t="e">
        <f>IF(ISBLANK(#REF!),"",IF(#REF!&lt;850000,"J2","J1"))</f>
        <v>#REF!</v>
      </c>
    </row>
    <row r="384" ht="16.5">
      <c r="F384" s="38" t="e">
        <f>IF(ISBLANK(#REF!),"",IF(#REF!&lt;850000,"J2","J1"))</f>
        <v>#REF!</v>
      </c>
    </row>
    <row r="385" ht="16.5">
      <c r="F385" s="38" t="e">
        <f>IF(ISBLANK(#REF!),"",IF(#REF!&lt;850000,"J2","J1"))</f>
        <v>#REF!</v>
      </c>
    </row>
    <row r="386" ht="16.5">
      <c r="F386" s="38" t="e">
        <f>IF(ISBLANK(#REF!),"",IF(#REF!&lt;850000,"J2","J1"))</f>
        <v>#REF!</v>
      </c>
    </row>
    <row r="387" ht="16.5">
      <c r="F387" s="38" t="e">
        <f>IF(ISBLANK(#REF!),"",IF(#REF!&lt;850000,"J2","J1"))</f>
        <v>#REF!</v>
      </c>
    </row>
    <row r="388" ht="16.5">
      <c r="F388" s="38" t="e">
        <f>IF(ISBLANK(#REF!),"",IF(#REF!&lt;850000,"J2","J1"))</f>
        <v>#REF!</v>
      </c>
    </row>
    <row r="389" ht="16.5">
      <c r="F389" s="38" t="e">
        <f>IF(ISBLANK(#REF!),"",IF(#REF!&lt;850000,"J2","J1"))</f>
        <v>#REF!</v>
      </c>
    </row>
    <row r="390" ht="16.5">
      <c r="F390" s="38" t="e">
        <f>IF(ISBLANK(#REF!),"",IF(#REF!&lt;850000,"J2","J1"))</f>
        <v>#REF!</v>
      </c>
    </row>
    <row r="391" ht="16.5">
      <c r="F391" s="38" t="e">
        <f>IF(ISBLANK(#REF!),"",IF(#REF!&lt;850000,"J2","J1"))</f>
        <v>#REF!</v>
      </c>
    </row>
    <row r="392" ht="16.5">
      <c r="F392" s="38" t="e">
        <f>IF(ISBLANK(#REF!),"",IF(#REF!&lt;850000,"J2","J1"))</f>
        <v>#REF!</v>
      </c>
    </row>
    <row r="393" ht="16.5">
      <c r="F393" s="38" t="e">
        <f>IF(ISBLANK(#REF!),"",IF(#REF!&lt;850000,"J2","J1"))</f>
        <v>#REF!</v>
      </c>
    </row>
    <row r="394" ht="16.5">
      <c r="F394" s="38" t="e">
        <f>IF(ISBLANK(#REF!),"",IF(#REF!&lt;850000,"J2","J1"))</f>
        <v>#REF!</v>
      </c>
    </row>
    <row r="395" ht="16.5">
      <c r="F395" s="38" t="e">
        <f>IF(ISBLANK(#REF!),"",IF(#REF!&lt;850000,"J2","J1"))</f>
        <v>#REF!</v>
      </c>
    </row>
    <row r="396" ht="16.5">
      <c r="F396" s="38" t="e">
        <f>IF(ISBLANK(#REF!),"",IF(#REF!&lt;850000,"J2","J1"))</f>
        <v>#REF!</v>
      </c>
    </row>
    <row r="397" ht="16.5">
      <c r="F397" s="38" t="e">
        <f>IF(ISBLANK(#REF!),"",IF(#REF!&lt;850000,"J2","J1"))</f>
        <v>#REF!</v>
      </c>
    </row>
    <row r="398" ht="16.5">
      <c r="F398" s="38" t="e">
        <f>IF(ISBLANK(#REF!),"",IF(#REF!&lt;850000,"J2","J1"))</f>
        <v>#REF!</v>
      </c>
    </row>
    <row r="399" ht="16.5">
      <c r="F399" s="38" t="e">
        <f>IF(ISBLANK(#REF!),"",IF(#REF!&lt;850000,"J2","J1"))</f>
        <v>#REF!</v>
      </c>
    </row>
    <row r="400" ht="16.5">
      <c r="F400" s="38" t="e">
        <f>IF(ISBLANK(#REF!),"",IF(#REF!&lt;850000,"J2","J1"))</f>
        <v>#REF!</v>
      </c>
    </row>
    <row r="401" ht="16.5">
      <c r="F401" s="38" t="e">
        <f>IF(ISBLANK(#REF!),"",IF(#REF!&lt;850000,"J2","J1"))</f>
        <v>#REF!</v>
      </c>
    </row>
    <row r="402" ht="16.5">
      <c r="F402" s="38" t="e">
        <f>IF(ISBLANK(#REF!),"",IF(#REF!&lt;850000,"J2","J1"))</f>
        <v>#REF!</v>
      </c>
    </row>
    <row r="403" ht="16.5">
      <c r="F403" s="38" t="e">
        <f>IF(ISBLANK(#REF!),"",IF(#REF!&lt;850000,"J2","J1"))</f>
        <v>#REF!</v>
      </c>
    </row>
    <row r="404" ht="16.5">
      <c r="F404" s="38" t="e">
        <f>IF(ISBLANK(#REF!),"",IF(#REF!&lt;850000,"J2","J1"))</f>
        <v>#REF!</v>
      </c>
    </row>
    <row r="405" ht="16.5">
      <c r="F405" s="38" t="e">
        <f>IF(ISBLANK(#REF!),"",IF(#REF!&lt;850000,"J2","J1"))</f>
        <v>#REF!</v>
      </c>
    </row>
    <row r="406" ht="16.5">
      <c r="F406" s="38" t="e">
        <f>IF(ISBLANK(#REF!),"",IF(#REF!&lt;850000,"J2","J1"))</f>
        <v>#REF!</v>
      </c>
    </row>
    <row r="407" ht="16.5">
      <c r="F407" s="38" t="e">
        <f>IF(ISBLANK(#REF!),"",IF(#REF!&lt;850000,"J2","J1"))</f>
        <v>#REF!</v>
      </c>
    </row>
    <row r="408" ht="16.5">
      <c r="F408" s="38" t="e">
        <f>IF(ISBLANK(#REF!),"",IF(#REF!&lt;850000,"J2","J1"))</f>
        <v>#REF!</v>
      </c>
    </row>
    <row r="409" ht="16.5">
      <c r="F409" s="38" t="e">
        <f>IF(ISBLANK(#REF!),"",IF(#REF!&lt;850000,"J2","J1"))</f>
        <v>#REF!</v>
      </c>
    </row>
    <row r="410" ht="16.5">
      <c r="F410" s="38" t="e">
        <f>IF(ISBLANK(#REF!),"",IF(#REF!&lt;850000,"J2","J1"))</f>
        <v>#REF!</v>
      </c>
    </row>
    <row r="411" ht="16.5">
      <c r="F411" s="38" t="e">
        <f>IF(ISBLANK(#REF!),"",IF(#REF!&lt;850000,"J2","J1"))</f>
        <v>#REF!</v>
      </c>
    </row>
    <row r="412" ht="16.5">
      <c r="F412" s="38" t="e">
        <f>IF(ISBLANK(#REF!),"",IF(#REF!&lt;850000,"J2","J1"))</f>
        <v>#REF!</v>
      </c>
    </row>
    <row r="413" ht="16.5">
      <c r="F413" s="38" t="e">
        <f>IF(ISBLANK(#REF!),"",IF(#REF!&lt;850000,"J2","J1"))</f>
        <v>#REF!</v>
      </c>
    </row>
    <row r="414" ht="16.5">
      <c r="F414" s="38" t="e">
        <f>IF(ISBLANK(#REF!),"",IF(#REF!&lt;850000,"J2","J1"))</f>
        <v>#REF!</v>
      </c>
    </row>
    <row r="415" ht="16.5">
      <c r="F415" s="38" t="e">
        <f>IF(ISBLANK(#REF!),"",IF(#REF!&lt;850000,"J2","J1"))</f>
        <v>#REF!</v>
      </c>
    </row>
    <row r="416" ht="16.5">
      <c r="F416" s="38" t="e">
        <f>IF(ISBLANK(#REF!),"",IF(#REF!&lt;850000,"J2","J1"))</f>
        <v>#REF!</v>
      </c>
    </row>
    <row r="417" ht="16.5">
      <c r="F417" s="38" t="e">
        <f>IF(ISBLANK(#REF!),"",IF(#REF!&lt;850000,"J2","J1"))</f>
        <v>#REF!</v>
      </c>
    </row>
    <row r="418" ht="16.5">
      <c r="F418" s="38" t="e">
        <f>IF(ISBLANK(#REF!),"",IF(#REF!&lt;850000,"J2","J1"))</f>
        <v>#REF!</v>
      </c>
    </row>
    <row r="419" ht="16.5">
      <c r="F419" s="38" t="e">
        <f>IF(ISBLANK(#REF!),"",IF(#REF!&lt;850000,"J2","J1"))</f>
        <v>#REF!</v>
      </c>
    </row>
    <row r="420" ht="16.5">
      <c r="F420" s="38" t="e">
        <f>IF(ISBLANK(#REF!),"",IF(#REF!&lt;850000,"J2","J1"))</f>
        <v>#REF!</v>
      </c>
    </row>
    <row r="421" ht="16.5">
      <c r="F421" s="38" t="e">
        <f>IF(ISBLANK(#REF!),"",IF(#REF!&lt;850000,"J2","J1"))</f>
        <v>#REF!</v>
      </c>
    </row>
    <row r="422" ht="16.5">
      <c r="F422" s="38" t="e">
        <f>IF(ISBLANK(#REF!),"",IF(#REF!&lt;850000,"J2","J1"))</f>
        <v>#REF!</v>
      </c>
    </row>
    <row r="423" ht="16.5">
      <c r="F423" s="38" t="e">
        <f>IF(ISBLANK(#REF!),"",IF(#REF!&lt;850000,"J2","J1"))</f>
        <v>#REF!</v>
      </c>
    </row>
    <row r="424" ht="16.5">
      <c r="F424" s="38" t="e">
        <f>IF(ISBLANK(#REF!),"",IF(#REF!&lt;850000,"J2","J1"))</f>
        <v>#REF!</v>
      </c>
    </row>
    <row r="425" ht="16.5">
      <c r="F425" s="38" t="e">
        <f>IF(ISBLANK(#REF!),"",IF(#REF!&lt;850000,"J2","J1"))</f>
        <v>#REF!</v>
      </c>
    </row>
    <row r="426" ht="16.5">
      <c r="F426" s="38" t="e">
        <f>IF(ISBLANK(#REF!),"",IF(#REF!&lt;850000,"J2","J1"))</f>
        <v>#REF!</v>
      </c>
    </row>
    <row r="427" ht="16.5">
      <c r="F427" s="38" t="e">
        <f>IF(ISBLANK(#REF!),"",IF(#REF!&lt;850000,"J2","J1"))</f>
        <v>#REF!</v>
      </c>
    </row>
    <row r="428" ht="16.5">
      <c r="F428" s="38" t="e">
        <f>IF(ISBLANK(#REF!),"",IF(#REF!&lt;850000,"J2","J1"))</f>
        <v>#REF!</v>
      </c>
    </row>
    <row r="429" ht="16.5">
      <c r="F429" s="38" t="e">
        <f>IF(ISBLANK(#REF!),"",IF(#REF!&lt;850000,"J2","J1"))</f>
        <v>#REF!</v>
      </c>
    </row>
    <row r="430" ht="16.5">
      <c r="F430" s="38" t="e">
        <f>IF(ISBLANK(#REF!),"",IF(#REF!&lt;850000,"J2","J1"))</f>
        <v>#REF!</v>
      </c>
    </row>
    <row r="431" ht="16.5">
      <c r="F431" s="38" t="e">
        <f>IF(ISBLANK(#REF!),"",IF(#REF!&lt;850000,"J2","J1"))</f>
        <v>#REF!</v>
      </c>
    </row>
    <row r="432" ht="16.5">
      <c r="F432" s="38" t="e">
        <f>IF(ISBLANK(#REF!),"",IF(#REF!&lt;850000,"J2","J1"))</f>
        <v>#REF!</v>
      </c>
    </row>
    <row r="433" ht="16.5">
      <c r="F433" s="38" t="e">
        <f>IF(ISBLANK(#REF!),"",IF(#REF!&lt;850000,"J2","J1"))</f>
        <v>#REF!</v>
      </c>
    </row>
    <row r="434" ht="16.5">
      <c r="F434" s="38" t="e">
        <f>IF(ISBLANK(#REF!),"",IF(#REF!&lt;850000,"J2","J1"))</f>
        <v>#REF!</v>
      </c>
    </row>
    <row r="435" ht="16.5">
      <c r="F435" s="38" t="e">
        <f>IF(ISBLANK(#REF!),"",IF(#REF!&lt;850000,"J2","J1"))</f>
        <v>#REF!</v>
      </c>
    </row>
    <row r="436" ht="16.5">
      <c r="F436" s="38" t="e">
        <f>IF(ISBLANK(#REF!),"",IF(#REF!&lt;850000,"J2","J1"))</f>
        <v>#REF!</v>
      </c>
    </row>
    <row r="437" ht="16.5">
      <c r="F437" s="38" t="e">
        <f>IF(ISBLANK(#REF!),"",IF(#REF!&lt;850000,"J2","J1"))</f>
        <v>#REF!</v>
      </c>
    </row>
    <row r="438" ht="16.5">
      <c r="F438" s="38" t="e">
        <f>IF(ISBLANK(#REF!),"",IF(#REF!&lt;850000,"J2","J1"))</f>
        <v>#REF!</v>
      </c>
    </row>
    <row r="439" ht="16.5">
      <c r="F439" s="38" t="e">
        <f>IF(ISBLANK(#REF!),"",IF(#REF!&lt;850000,"J2","J1"))</f>
        <v>#REF!</v>
      </c>
    </row>
    <row r="440" ht="16.5">
      <c r="F440" s="38" t="e">
        <f>IF(ISBLANK(#REF!),"",IF(#REF!&lt;850000,"J2","J1"))</f>
        <v>#REF!</v>
      </c>
    </row>
    <row r="441" ht="16.5">
      <c r="F441" s="38" t="e">
        <f>IF(ISBLANK(#REF!),"",IF(#REF!&lt;850000,"J2","J1"))</f>
        <v>#REF!</v>
      </c>
    </row>
    <row r="442" ht="16.5">
      <c r="F442" s="38" t="e">
        <f>IF(ISBLANK(#REF!),"",IF(#REF!&lt;850000,"J2","J1"))</f>
        <v>#REF!</v>
      </c>
    </row>
    <row r="443" ht="16.5">
      <c r="F443" s="38" t="e">
        <f>IF(ISBLANK(#REF!),"",IF(#REF!&lt;850000,"J2","J1"))</f>
        <v>#REF!</v>
      </c>
    </row>
    <row r="444" ht="16.5">
      <c r="F444" s="38" t="e">
        <f>IF(ISBLANK(#REF!),"",IF(#REF!&lt;850000,"J2","J1"))</f>
        <v>#REF!</v>
      </c>
    </row>
    <row r="445" ht="16.5">
      <c r="F445" s="38" t="e">
        <f>IF(ISBLANK(#REF!),"",IF(#REF!&lt;850000,"J2","J1"))</f>
        <v>#REF!</v>
      </c>
    </row>
    <row r="446" ht="16.5">
      <c r="F446" s="38" t="e">
        <f>IF(ISBLANK(#REF!),"",IF(#REF!&lt;850000,"J2","J1"))</f>
        <v>#REF!</v>
      </c>
    </row>
    <row r="447" ht="16.5">
      <c r="F447" s="38" t="e">
        <f>IF(ISBLANK(#REF!),"",IF(#REF!&lt;850000,"J2","J1"))</f>
        <v>#REF!</v>
      </c>
    </row>
    <row r="448" ht="16.5">
      <c r="F448" s="38" t="e">
        <f>IF(ISBLANK(#REF!),"",IF(#REF!&lt;850000,"J2","J1"))</f>
        <v>#REF!</v>
      </c>
    </row>
    <row r="449" ht="16.5">
      <c r="F449" s="38" t="e">
        <f>IF(ISBLANK(#REF!),"",IF(#REF!&lt;850000,"J2","J1"))</f>
        <v>#REF!</v>
      </c>
    </row>
    <row r="450" ht="16.5">
      <c r="F450" s="38" t="e">
        <f>IF(ISBLANK(#REF!),"",IF(#REF!&lt;850000,"J2","J1"))</f>
        <v>#REF!</v>
      </c>
    </row>
    <row r="451" ht="16.5">
      <c r="F451" s="38" t="e">
        <f>IF(ISBLANK(#REF!),"",IF(#REF!&lt;850000,"J2","J1"))</f>
        <v>#REF!</v>
      </c>
    </row>
    <row r="452" ht="16.5">
      <c r="F452" s="38" t="e">
        <f>IF(ISBLANK(#REF!),"",IF(#REF!&lt;850000,"J2","J1"))</f>
        <v>#REF!</v>
      </c>
    </row>
    <row r="453" ht="16.5">
      <c r="F453" s="38" t="e">
        <f>IF(ISBLANK(#REF!),"",IF(#REF!&lt;850000,"J2","J1"))</f>
        <v>#REF!</v>
      </c>
    </row>
    <row r="454" ht="16.5">
      <c r="F454" s="38" t="e">
        <f>IF(ISBLANK(#REF!),"",IF(#REF!&lt;850000,"J2","J1"))</f>
        <v>#REF!</v>
      </c>
    </row>
    <row r="455" ht="16.5">
      <c r="F455" s="38" t="e">
        <f>IF(ISBLANK(#REF!),"",IF(#REF!&lt;850000,"J2","J1"))</f>
        <v>#REF!</v>
      </c>
    </row>
    <row r="456" ht="16.5">
      <c r="F456" s="38" t="e">
        <f>IF(ISBLANK(#REF!),"",IF(#REF!&lt;850000,"J2","J1"))</f>
        <v>#REF!</v>
      </c>
    </row>
    <row r="457" ht="16.5">
      <c r="F457" s="38" t="e">
        <f>IF(ISBLANK(#REF!),"",IF(#REF!&lt;850000,"J2","J1"))</f>
        <v>#REF!</v>
      </c>
    </row>
    <row r="458" ht="16.5">
      <c r="F458" s="38" t="e">
        <f>IF(ISBLANK(#REF!),"",IF(#REF!&lt;850000,"J2","J1"))</f>
        <v>#REF!</v>
      </c>
    </row>
    <row r="459" ht="16.5">
      <c r="F459" s="38" t="e">
        <f>IF(ISBLANK(#REF!),"",IF(#REF!&lt;850000,"J2","J1"))</f>
        <v>#REF!</v>
      </c>
    </row>
    <row r="460" ht="16.5">
      <c r="F460" s="38" t="e">
        <f>IF(ISBLANK(#REF!),"",IF(#REF!&lt;850000,"J2","J1"))</f>
        <v>#REF!</v>
      </c>
    </row>
    <row r="461" ht="16.5">
      <c r="F461" s="38" t="e">
        <f>IF(ISBLANK(#REF!),"",IF(#REF!&lt;850000,"J2","J1"))</f>
        <v>#REF!</v>
      </c>
    </row>
  </sheetData>
  <sheetProtection/>
  <mergeCells count="5">
    <mergeCell ref="A6:F6"/>
    <mergeCell ref="A2:F3"/>
    <mergeCell ref="A8:C8"/>
    <mergeCell ref="D5:E5"/>
    <mergeCell ref="C4:E4"/>
  </mergeCells>
  <printOptions horizontalCentered="1"/>
  <pageMargins left="0.25" right="0.25" top="0.75" bottom="0.75" header="0.3" footer="0.3"/>
  <pageSetup horizontalDpi="600" verticalDpi="600" orientation="portrait" paperSize="9" scale="96" r:id="rId2"/>
  <headerFooter alignWithMargins="0">
    <oddFooter xml:space="preserve">&amp;L&amp;"Arial,Gras"&amp;8Page &amp;P/&amp;N - &amp;D - &amp;T&amp;R&amp;"Arial,Gras"&amp;8Informatique :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3"/>
  <sheetViews>
    <sheetView tabSelected="1" zoomScale="87" zoomScaleNormal="87" zoomScalePageLayoutView="0" workbookViewId="0" topLeftCell="A38">
      <selection activeCell="Q29" sqref="Q29"/>
    </sheetView>
  </sheetViews>
  <sheetFormatPr defaultColWidth="11.00390625" defaultRowHeight="15.75"/>
  <cols>
    <col min="1" max="1" width="6.50390625" style="14" customWidth="1"/>
    <col min="2" max="2" width="7.625" style="14" customWidth="1"/>
    <col min="3" max="3" width="4.25390625" style="14" hidden="1" customWidth="1"/>
    <col min="4" max="5" width="7.375" style="14" hidden="1" customWidth="1"/>
    <col min="6" max="6" width="3.875" style="3" hidden="1" customWidth="1"/>
    <col min="7" max="7" width="0.2421875" style="3" hidden="1" customWidth="1"/>
    <col min="8" max="9" width="4.25390625" style="3" customWidth="1"/>
    <col min="10" max="10" width="7.625" style="3" customWidth="1"/>
    <col min="11" max="11" width="4.25390625" style="3" hidden="1" customWidth="1"/>
    <col min="12" max="12" width="14.75390625" style="3" customWidth="1"/>
    <col min="13" max="13" width="12.375" style="14" customWidth="1"/>
    <col min="14" max="14" width="29.50390625" style="60" customWidth="1"/>
    <col min="15" max="15" width="11.875" style="15" customWidth="1"/>
    <col min="16" max="16" width="10.25390625" style="14" customWidth="1"/>
    <col min="17" max="16384" width="11.00390625" style="3" customWidth="1"/>
  </cols>
  <sheetData>
    <row r="1" ht="15.75"/>
    <row r="2" spans="1:16" ht="15.75">
      <c r="A2" s="129" t="str">
        <f>+'Liste des engagés'!A2:F3</f>
        <v>59ème RONDE DES KORRIGANS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ht="15.75"/>
    <row r="5" ht="26.25" customHeight="1"/>
    <row r="6" spans="1:16" ht="21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16" customFormat="1" ht="10.5" customHeight="1">
      <c r="A7" s="18"/>
      <c r="B7" s="17"/>
      <c r="C7" s="17"/>
      <c r="D7" s="17"/>
      <c r="E7" s="17"/>
      <c r="F7" s="18"/>
      <c r="G7" s="18"/>
      <c r="H7" s="18"/>
      <c r="I7" s="18"/>
      <c r="J7" s="18"/>
      <c r="K7" s="18"/>
      <c r="M7" s="17"/>
      <c r="N7" s="61"/>
      <c r="O7" s="18"/>
      <c r="P7" s="17"/>
    </row>
    <row r="8" spans="1:16" s="16" customFormat="1" ht="14.25">
      <c r="A8" s="130">
        <f>+'Liste des engagés'!A8:C8</f>
        <v>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M8" s="17"/>
      <c r="N8" s="61"/>
      <c r="O8" s="18"/>
      <c r="P8" s="26" t="str">
        <f>+'Liste des engagés'!F8</f>
        <v>Camors le 31/07/2019</v>
      </c>
    </row>
    <row r="9" spans="1:16" s="16" customFormat="1" ht="10.5" customHeight="1">
      <c r="A9" s="18"/>
      <c r="B9" s="17"/>
      <c r="C9" s="17"/>
      <c r="D9" s="17"/>
      <c r="E9" s="17"/>
      <c r="F9" s="18"/>
      <c r="G9" s="18"/>
      <c r="H9" s="18"/>
      <c r="I9" s="18"/>
      <c r="J9" s="18"/>
      <c r="K9" s="18"/>
      <c r="M9" s="17"/>
      <c r="N9" s="61"/>
      <c r="O9" s="18"/>
      <c r="P9" s="17"/>
    </row>
    <row r="10" spans="1:16" s="16" customFormat="1" ht="14.25">
      <c r="A10" s="27" t="s">
        <v>6</v>
      </c>
      <c r="B10" s="27"/>
      <c r="C10" s="28"/>
      <c r="D10" s="29">
        <v>5</v>
      </c>
      <c r="E10" s="30">
        <v>5</v>
      </c>
      <c r="F10" s="28">
        <v>3</v>
      </c>
      <c r="G10" s="29">
        <v>5</v>
      </c>
      <c r="H10" s="29">
        <v>2</v>
      </c>
      <c r="I10" s="29"/>
      <c r="J10" s="29">
        <v>15</v>
      </c>
      <c r="K10" s="30">
        <v>48</v>
      </c>
      <c r="M10" s="17"/>
      <c r="N10" s="138">
        <f>IF(ISBLANK(F10),"",A8*TIME(1,0,0)/(TIME(H10,J10,K10)))</f>
        <v>39.76435935198822</v>
      </c>
      <c r="O10" s="138"/>
      <c r="P10" s="138"/>
    </row>
    <row r="11" ht="10.5" customHeight="1"/>
    <row r="12" spans="1:17" s="13" customFormat="1" ht="16.5" customHeight="1" thickBot="1">
      <c r="A12" s="12" t="s">
        <v>3</v>
      </c>
      <c r="B12" s="12" t="s">
        <v>9</v>
      </c>
      <c r="C12" s="12"/>
      <c r="D12" s="12"/>
      <c r="E12" s="12"/>
      <c r="F12" s="137" t="s">
        <v>76</v>
      </c>
      <c r="G12" s="137"/>
      <c r="H12" s="137"/>
      <c r="I12" s="137"/>
      <c r="J12" s="137"/>
      <c r="K12" s="137"/>
      <c r="L12" s="12" t="s">
        <v>70</v>
      </c>
      <c r="M12" s="12" t="s">
        <v>74</v>
      </c>
      <c r="N12" s="62" t="s">
        <v>71</v>
      </c>
      <c r="O12" s="12" t="s">
        <v>5</v>
      </c>
      <c r="P12" s="12" t="s">
        <v>2</v>
      </c>
      <c r="Q12"/>
    </row>
    <row r="13" spans="1:16" s="13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3"/>
      <c r="O13" s="19"/>
      <c r="P13" s="19"/>
    </row>
    <row r="14" spans="1:19" s="21" customFormat="1" ht="15">
      <c r="A14" s="20">
        <v>1</v>
      </c>
      <c r="B14" s="20">
        <v>11</v>
      </c>
      <c r="C14" s="20"/>
      <c r="D14" s="20"/>
      <c r="E14" s="20"/>
      <c r="F14" s="133" t="str">
        <f>IF(ISBLANK(B14),"",VLOOKUP(B14,lp,2,FALSE))</f>
        <v>10011235109</v>
      </c>
      <c r="G14" s="133"/>
      <c r="H14" s="133"/>
      <c r="I14" s="133"/>
      <c r="J14" s="133"/>
      <c r="K14" s="133"/>
      <c r="L14" s="21" t="str">
        <f>IF(ISBLANK(B14),"",VLOOKUP(B14,lp,3,FALSE))</f>
        <v>GAUDU</v>
      </c>
      <c r="M14" s="22" t="str">
        <f>IF(ISBLANK(B14),"",VLOOKUP(B14,lp,4,FALSE))</f>
        <v>David</v>
      </c>
      <c r="N14" s="64" t="str">
        <f aca="true" t="shared" si="0" ref="N14:N45">IF(ISBLANK(B14),"",VLOOKUP(B14,lp,5,FALSE))</f>
        <v>GROUPAMA FDJ</v>
      </c>
      <c r="O14" s="20" t="str">
        <f aca="true" t="shared" si="1" ref="O14:O45">IF(ISBLANK(B14),"",VLOOKUP(B14,lp,6,FALSE))</f>
        <v>PRO</v>
      </c>
      <c r="P14" s="31">
        <f>TIME(H10,J10,K10)</f>
        <v>0.09430555555555555</v>
      </c>
      <c r="Q14" s="89">
        <f aca="true" t="shared" si="2" ref="Q14:Q45">IF(COUNTIF($B$14:$B$200,B14)&gt;1,"x","")</f>
      </c>
      <c r="S14" s="21">
        <f>IF(R19="","",IF(S19=R13,"doublon",""))</f>
      </c>
    </row>
    <row r="15" spans="1:19" s="21" customFormat="1" ht="15">
      <c r="A15" s="20">
        <v>2</v>
      </c>
      <c r="B15" s="20">
        <v>1</v>
      </c>
      <c r="C15" s="20"/>
      <c r="D15" s="20"/>
      <c r="E15" s="20"/>
      <c r="F15" s="133" t="str">
        <f aca="true" t="shared" si="3" ref="F15:F78">IF(ISBLANK(B15),"",VLOOKUP(B15,lp,2,FALSE))</f>
        <v>10007856677</v>
      </c>
      <c r="G15" s="133"/>
      <c r="H15" s="133"/>
      <c r="I15" s="133"/>
      <c r="J15" s="133"/>
      <c r="K15" s="133"/>
      <c r="L15" s="21" t="str">
        <f aca="true" t="shared" si="4" ref="L15:L79">IF(ISBLANK(B15),"",VLOOKUP(B15,lp,3,FALSE))</f>
        <v>BARGUIL</v>
      </c>
      <c r="M15" s="22" t="str">
        <f aca="true" t="shared" si="5" ref="M15:M79">IF(ISBLANK(B15),"",VLOOKUP(B15,lp,4,FALSE))</f>
        <v>Warren</v>
      </c>
      <c r="N15" s="64" t="str">
        <f t="shared" si="0"/>
        <v>ARKEA SAMSIC</v>
      </c>
      <c r="O15" s="20" t="str">
        <f t="shared" si="1"/>
        <v>PRO</v>
      </c>
      <c r="P15" s="31" t="s">
        <v>49</v>
      </c>
      <c r="Q15" s="90">
        <f t="shared" si="2"/>
      </c>
      <c r="S15" s="21">
        <f aca="true" t="shared" si="6" ref="S15:S75">IF(R20="","",IF(S20=R14,"doublon",""))</f>
      </c>
    </row>
    <row r="16" spans="1:19" s="21" customFormat="1" ht="15">
      <c r="A16" s="20">
        <v>3</v>
      </c>
      <c r="B16" s="20">
        <v>18</v>
      </c>
      <c r="C16" s="20"/>
      <c r="D16" s="20"/>
      <c r="E16" s="20"/>
      <c r="F16" s="133" t="str">
        <f t="shared" si="3"/>
        <v>10005842212</v>
      </c>
      <c r="G16" s="133"/>
      <c r="H16" s="133"/>
      <c r="I16" s="133"/>
      <c r="J16" s="133"/>
      <c r="K16" s="133"/>
      <c r="L16" s="21" t="str">
        <f t="shared" si="4"/>
        <v>SIMON</v>
      </c>
      <c r="M16" s="22" t="str">
        <f t="shared" si="5"/>
        <v>Julien</v>
      </c>
      <c r="N16" s="64" t="str">
        <f t="shared" si="0"/>
        <v>COFIDIS</v>
      </c>
      <c r="O16" s="20" t="str">
        <f t="shared" si="1"/>
        <v>PRO</v>
      </c>
      <c r="P16" s="31" t="s">
        <v>11</v>
      </c>
      <c r="Q16" s="90">
        <f t="shared" si="2"/>
      </c>
      <c r="S16" s="21">
        <f t="shared" si="6"/>
      </c>
    </row>
    <row r="17" spans="1:19" s="21" customFormat="1" ht="15">
      <c r="A17" s="20">
        <v>4</v>
      </c>
      <c r="B17" s="20">
        <v>39</v>
      </c>
      <c r="C17" s="20"/>
      <c r="D17" s="20"/>
      <c r="E17" s="20"/>
      <c r="F17" s="133" t="str">
        <f t="shared" si="3"/>
        <v>10003234528</v>
      </c>
      <c r="G17" s="133"/>
      <c r="H17" s="133"/>
      <c r="I17" s="133"/>
      <c r="J17" s="133"/>
      <c r="K17" s="133"/>
      <c r="L17" s="21" t="str">
        <f t="shared" si="4"/>
        <v>GUAY</v>
      </c>
      <c r="M17" s="22" t="str">
        <f t="shared" si="5"/>
        <v>Julien</v>
      </c>
      <c r="N17" s="64" t="str">
        <f t="shared" si="0"/>
        <v>VCP LOUDEAC</v>
      </c>
      <c r="O17" s="20">
        <f t="shared" si="1"/>
        <v>1</v>
      </c>
      <c r="P17" s="31" t="s">
        <v>11</v>
      </c>
      <c r="Q17" s="89">
        <f t="shared" si="2"/>
      </c>
      <c r="S17" s="21">
        <f t="shared" si="6"/>
      </c>
    </row>
    <row r="18" spans="1:19" s="21" customFormat="1" ht="15">
      <c r="A18" s="20">
        <v>5</v>
      </c>
      <c r="B18" s="20">
        <v>12</v>
      </c>
      <c r="C18" s="20"/>
      <c r="D18" s="20"/>
      <c r="E18" s="20"/>
      <c r="F18" s="133" t="str">
        <f t="shared" si="3"/>
        <v>10003021128</v>
      </c>
      <c r="G18" s="133"/>
      <c r="H18" s="133"/>
      <c r="I18" s="133"/>
      <c r="J18" s="133"/>
      <c r="K18" s="133"/>
      <c r="L18" s="21" t="str">
        <f t="shared" si="4"/>
        <v>LADAGNOUS</v>
      </c>
      <c r="M18" s="22" t="str">
        <f t="shared" si="5"/>
        <v>Matthieu</v>
      </c>
      <c r="N18" s="64" t="str">
        <f t="shared" si="0"/>
        <v>GROUPAMA FDJ</v>
      </c>
      <c r="O18" s="20" t="str">
        <f t="shared" si="1"/>
        <v>PRO</v>
      </c>
      <c r="P18" s="31" t="s">
        <v>11</v>
      </c>
      <c r="Q18" s="89">
        <f t="shared" si="2"/>
      </c>
      <c r="S18" s="21">
        <f t="shared" si="6"/>
      </c>
    </row>
    <row r="19" spans="1:19" s="21" customFormat="1" ht="15">
      <c r="A19" s="20">
        <v>6</v>
      </c>
      <c r="B19" s="20">
        <v>15</v>
      </c>
      <c r="C19" s="20"/>
      <c r="D19" s="20"/>
      <c r="E19" s="20"/>
      <c r="F19" s="133" t="str">
        <f t="shared" si="3"/>
        <v>10007952263</v>
      </c>
      <c r="G19" s="133"/>
      <c r="H19" s="133"/>
      <c r="I19" s="133"/>
      <c r="J19" s="133"/>
      <c r="K19" s="133"/>
      <c r="L19" s="21" t="str">
        <f>IF(ISBLANK(B19),"",VLOOKUP(B19,lp,3,FALSE))</f>
        <v>GOSNEFROY</v>
      </c>
      <c r="M19" s="22" t="str">
        <f t="shared" si="5"/>
        <v>Benoit</v>
      </c>
      <c r="N19" s="64" t="str">
        <f t="shared" si="0"/>
        <v>AG2R LA MONDIALE</v>
      </c>
      <c r="O19" s="20" t="str">
        <f t="shared" si="1"/>
        <v>PRO</v>
      </c>
      <c r="P19" s="31" t="s">
        <v>11</v>
      </c>
      <c r="Q19" s="89">
        <f t="shared" si="2"/>
      </c>
      <c r="R19" s="79"/>
      <c r="S19" s="21">
        <f t="shared" si="6"/>
      </c>
    </row>
    <row r="20" spans="1:19" s="21" customFormat="1" ht="15">
      <c r="A20" s="20">
        <v>7</v>
      </c>
      <c r="B20" s="20">
        <v>4</v>
      </c>
      <c r="C20" s="20"/>
      <c r="D20" s="20"/>
      <c r="E20" s="20"/>
      <c r="F20" s="133" t="str">
        <f>IF(ISBLANK(B20),"",VLOOKUP(B20,lp,2,FALSE))</f>
        <v>10006108960</v>
      </c>
      <c r="G20" s="133"/>
      <c r="H20" s="133"/>
      <c r="I20" s="133"/>
      <c r="J20" s="133"/>
      <c r="K20" s="133"/>
      <c r="L20" s="21" t="str">
        <f t="shared" si="4"/>
        <v>PICHON</v>
      </c>
      <c r="M20" s="22" t="str">
        <f t="shared" si="5"/>
        <v>Laurent</v>
      </c>
      <c r="N20" s="64" t="str">
        <f t="shared" si="0"/>
        <v>ARKEA SAMSIC</v>
      </c>
      <c r="O20" s="20" t="str">
        <f t="shared" si="1"/>
        <v>PRO</v>
      </c>
      <c r="P20" s="31" t="s">
        <v>11</v>
      </c>
      <c r="Q20" s="89">
        <f t="shared" si="2"/>
      </c>
      <c r="S20" s="21">
        <f t="shared" si="6"/>
      </c>
    </row>
    <row r="21" spans="1:19" s="21" customFormat="1" ht="15">
      <c r="A21" s="20">
        <v>8</v>
      </c>
      <c r="B21" s="20">
        <v>10</v>
      </c>
      <c r="C21" s="20"/>
      <c r="D21" s="20"/>
      <c r="E21" s="20"/>
      <c r="F21" s="133">
        <f t="shared" si="3"/>
        <v>10009163753</v>
      </c>
      <c r="G21" s="133"/>
      <c r="H21" s="133"/>
      <c r="I21" s="133"/>
      <c r="J21" s="133"/>
      <c r="K21" s="133"/>
      <c r="L21" s="21" t="str">
        <f t="shared" si="4"/>
        <v>MADOUAS</v>
      </c>
      <c r="M21" s="22" t="str">
        <f t="shared" si="5"/>
        <v>Valentin</v>
      </c>
      <c r="N21" s="64" t="str">
        <f t="shared" si="0"/>
        <v>GROUPAMA FDJ</v>
      </c>
      <c r="O21" s="20" t="str">
        <f t="shared" si="1"/>
        <v>PRO</v>
      </c>
      <c r="P21" s="31" t="s">
        <v>11</v>
      </c>
      <c r="Q21" s="89">
        <f t="shared" si="2"/>
      </c>
      <c r="S21" s="21">
        <f t="shared" si="6"/>
      </c>
    </row>
    <row r="22" spans="1:19" s="21" customFormat="1" ht="15">
      <c r="A22" s="20">
        <v>9</v>
      </c>
      <c r="B22" s="20">
        <v>3</v>
      </c>
      <c r="C22" s="20"/>
      <c r="D22" s="20"/>
      <c r="E22" s="20"/>
      <c r="F22" s="133">
        <f t="shared" si="3"/>
        <v>10005489271</v>
      </c>
      <c r="G22" s="133"/>
      <c r="H22" s="133"/>
      <c r="I22" s="133"/>
      <c r="J22" s="133"/>
      <c r="K22" s="133"/>
      <c r="L22" s="21" t="str">
        <f t="shared" si="4"/>
        <v>HARDY</v>
      </c>
      <c r="M22" s="22" t="str">
        <f t="shared" si="5"/>
        <v>Romain</v>
      </c>
      <c r="N22" s="64" t="str">
        <f t="shared" si="0"/>
        <v>ARKEA SAMSIC</v>
      </c>
      <c r="O22" s="20" t="str">
        <f t="shared" si="1"/>
        <v>PRO</v>
      </c>
      <c r="P22" s="31" t="s">
        <v>11</v>
      </c>
      <c r="Q22" s="89">
        <f t="shared" si="2"/>
      </c>
      <c r="S22" s="21">
        <f t="shared" si="6"/>
      </c>
    </row>
    <row r="23" spans="1:19" s="21" customFormat="1" ht="15">
      <c r="A23" s="20">
        <v>10</v>
      </c>
      <c r="B23" s="20">
        <v>23</v>
      </c>
      <c r="C23" s="20"/>
      <c r="D23" s="20"/>
      <c r="E23" s="20"/>
      <c r="F23" s="133" t="str">
        <f t="shared" si="3"/>
        <v>10011415163</v>
      </c>
      <c r="G23" s="133"/>
      <c r="H23" s="133"/>
      <c r="I23" s="133"/>
      <c r="J23" s="133"/>
      <c r="K23" s="133"/>
      <c r="L23" s="21" t="str">
        <f t="shared" si="4"/>
        <v>LE CUNFF</v>
      </c>
      <c r="M23" s="22" t="str">
        <f t="shared" si="5"/>
        <v>Kevin</v>
      </c>
      <c r="N23" s="64" t="str">
        <f t="shared" si="0"/>
        <v>ST MICHEL AUBER 93</v>
      </c>
      <c r="O23" s="20" t="str">
        <f t="shared" si="1"/>
        <v>PRO</v>
      </c>
      <c r="P23" s="31" t="s">
        <v>11</v>
      </c>
      <c r="Q23" s="89">
        <f t="shared" si="2"/>
      </c>
      <c r="S23" s="21">
        <f t="shared" si="6"/>
      </c>
    </row>
    <row r="24" spans="1:19" s="21" customFormat="1" ht="15">
      <c r="A24" s="20">
        <v>11</v>
      </c>
      <c r="B24" s="20">
        <v>26</v>
      </c>
      <c r="C24" s="20"/>
      <c r="D24" s="20"/>
      <c r="E24" s="20"/>
      <c r="F24" s="133">
        <f t="shared" si="3"/>
        <v>10009715946</v>
      </c>
      <c r="G24" s="133"/>
      <c r="H24" s="133"/>
      <c r="I24" s="133"/>
      <c r="J24" s="133"/>
      <c r="K24" s="133"/>
      <c r="L24" s="21" t="str">
        <f t="shared" si="4"/>
        <v>GAREL</v>
      </c>
      <c r="M24" s="22" t="str">
        <f t="shared" si="5"/>
        <v>Adrien</v>
      </c>
      <c r="N24" s="64" t="str">
        <f t="shared" si="0"/>
        <v>VITAL CONCEPT</v>
      </c>
      <c r="O24" s="20" t="str">
        <f t="shared" si="1"/>
        <v>PRO</v>
      </c>
      <c r="P24" s="31" t="s">
        <v>11</v>
      </c>
      <c r="Q24" s="89">
        <f t="shared" si="2"/>
      </c>
      <c r="S24" s="21">
        <f t="shared" si="6"/>
      </c>
    </row>
    <row r="25" spans="1:19" s="21" customFormat="1" ht="15">
      <c r="A25" s="20">
        <v>12</v>
      </c>
      <c r="B25" s="20">
        <v>2</v>
      </c>
      <c r="C25" s="20"/>
      <c r="D25" s="20"/>
      <c r="E25" s="20"/>
      <c r="F25" s="133">
        <f t="shared" si="3"/>
        <v>10007995814</v>
      </c>
      <c r="G25" s="133"/>
      <c r="H25" s="133"/>
      <c r="I25" s="133"/>
      <c r="J25" s="133"/>
      <c r="K25" s="133"/>
      <c r="L25" s="21" t="str">
        <f t="shared" si="4"/>
        <v>GESBERT</v>
      </c>
      <c r="M25" s="22" t="str">
        <f t="shared" si="5"/>
        <v>Elie</v>
      </c>
      <c r="N25" s="64" t="str">
        <f t="shared" si="0"/>
        <v>ARKEA SAMSIC</v>
      </c>
      <c r="O25" s="20" t="str">
        <f t="shared" si="1"/>
        <v>PRO</v>
      </c>
      <c r="P25" s="31" t="s">
        <v>11</v>
      </c>
      <c r="Q25" s="89">
        <f t="shared" si="2"/>
      </c>
      <c r="S25" s="21">
        <f t="shared" si="6"/>
      </c>
    </row>
    <row r="26" spans="1:19" s="21" customFormat="1" ht="15">
      <c r="A26" s="20">
        <v>13</v>
      </c>
      <c r="B26" s="20">
        <v>17</v>
      </c>
      <c r="C26" s="20"/>
      <c r="D26" s="20"/>
      <c r="E26" s="20"/>
      <c r="F26" s="133" t="str">
        <f t="shared" si="3"/>
        <v>10003078722</v>
      </c>
      <c r="G26" s="133"/>
      <c r="H26" s="133"/>
      <c r="I26" s="133"/>
      <c r="J26" s="133"/>
      <c r="K26" s="133"/>
      <c r="L26" s="21" t="str">
        <f t="shared" si="4"/>
        <v>CHEREL</v>
      </c>
      <c r="M26" s="22" t="str">
        <f t="shared" si="5"/>
        <v>Mickael</v>
      </c>
      <c r="N26" s="64" t="str">
        <f t="shared" si="0"/>
        <v>AG2R LA MONDIALE</v>
      </c>
      <c r="O26" s="20" t="str">
        <f t="shared" si="1"/>
        <v>PRO</v>
      </c>
      <c r="P26" s="31" t="s">
        <v>11</v>
      </c>
      <c r="Q26" s="89">
        <f t="shared" si="2"/>
      </c>
      <c r="S26" s="21">
        <f t="shared" si="6"/>
      </c>
    </row>
    <row r="27" spans="1:19" s="21" customFormat="1" ht="15">
      <c r="A27" s="20">
        <v>14</v>
      </c>
      <c r="B27" s="20">
        <v>24</v>
      </c>
      <c r="C27" s="20"/>
      <c r="D27" s="20"/>
      <c r="E27" s="20"/>
      <c r="F27" s="133" t="str">
        <f t="shared" si="3"/>
        <v>10010164267</v>
      </c>
      <c r="G27" s="133"/>
      <c r="H27" s="133"/>
      <c r="I27" s="133"/>
      <c r="J27" s="133"/>
      <c r="K27" s="133"/>
      <c r="L27" s="21" t="str">
        <f t="shared" si="4"/>
        <v>FERASSE</v>
      </c>
      <c r="M27" s="22" t="str">
        <f t="shared" si="5"/>
        <v>Thibaut</v>
      </c>
      <c r="N27" s="64" t="str">
        <f t="shared" si="0"/>
        <v>NATURA 4 EVER ROUBAIX LILLE METROPOLE</v>
      </c>
      <c r="O27" s="20" t="str">
        <f t="shared" si="1"/>
        <v>PRO</v>
      </c>
      <c r="P27" s="31" t="s">
        <v>11</v>
      </c>
      <c r="Q27" s="89">
        <f t="shared" si="2"/>
      </c>
      <c r="S27" s="21">
        <f t="shared" si="6"/>
      </c>
    </row>
    <row r="28" spans="1:19" s="21" customFormat="1" ht="15">
      <c r="A28" s="20">
        <v>15</v>
      </c>
      <c r="B28" s="20">
        <v>13</v>
      </c>
      <c r="C28" s="20"/>
      <c r="D28" s="20"/>
      <c r="E28" s="20"/>
      <c r="F28" s="133" t="str">
        <f t="shared" si="3"/>
        <v>10007517076</v>
      </c>
      <c r="G28" s="133"/>
      <c r="H28" s="133"/>
      <c r="I28" s="133"/>
      <c r="J28" s="133"/>
      <c r="K28" s="133"/>
      <c r="L28" s="21" t="str">
        <f t="shared" si="4"/>
        <v>MARTIN</v>
      </c>
      <c r="M28" s="22" t="str">
        <f t="shared" si="5"/>
        <v>Guillaume</v>
      </c>
      <c r="N28" s="64" t="str">
        <f t="shared" si="0"/>
        <v>WANTY GROUPE GOBERT</v>
      </c>
      <c r="O28" s="20" t="str">
        <f t="shared" si="1"/>
        <v>PRO</v>
      </c>
      <c r="P28" s="31" t="s">
        <v>11</v>
      </c>
      <c r="Q28" s="89">
        <f t="shared" si="2"/>
      </c>
      <c r="S28" s="21">
        <f t="shared" si="6"/>
      </c>
    </row>
    <row r="29" spans="1:19" s="21" customFormat="1" ht="15">
      <c r="A29" s="20">
        <v>16</v>
      </c>
      <c r="B29" s="20">
        <v>6</v>
      </c>
      <c r="C29" s="20"/>
      <c r="D29" s="20"/>
      <c r="E29" s="20"/>
      <c r="F29" s="133" t="str">
        <f t="shared" si="3"/>
        <v>10005874645</v>
      </c>
      <c r="G29" s="133"/>
      <c r="H29" s="133"/>
      <c r="I29" s="133"/>
      <c r="J29" s="133"/>
      <c r="K29" s="133"/>
      <c r="L29" s="21" t="str">
        <f t="shared" si="4"/>
        <v>DELAPLACE</v>
      </c>
      <c r="M29" s="22" t="str">
        <f t="shared" si="5"/>
        <v>Anthony</v>
      </c>
      <c r="N29" s="64" t="str">
        <f t="shared" si="0"/>
        <v>ARKEA SAMSIC</v>
      </c>
      <c r="O29" s="20" t="str">
        <f t="shared" si="1"/>
        <v>PRO</v>
      </c>
      <c r="P29" s="31" t="s">
        <v>11</v>
      </c>
      <c r="Q29" s="89">
        <f t="shared" si="2"/>
      </c>
      <c r="S29" s="21">
        <f t="shared" si="6"/>
      </c>
    </row>
    <row r="30" spans="1:19" s="21" customFormat="1" ht="15">
      <c r="A30" s="20">
        <v>17</v>
      </c>
      <c r="B30" s="20">
        <v>25</v>
      </c>
      <c r="C30" s="20"/>
      <c r="D30" s="20"/>
      <c r="E30" s="20"/>
      <c r="F30" s="133" t="str">
        <f t="shared" si="3"/>
        <v>10007624180</v>
      </c>
      <c r="G30" s="133"/>
      <c r="H30" s="133"/>
      <c r="I30" s="133"/>
      <c r="J30" s="133"/>
      <c r="K30" s="133"/>
      <c r="L30" s="21" t="str">
        <f t="shared" si="4"/>
        <v>MOTTIER</v>
      </c>
      <c r="M30" s="22" t="str">
        <f t="shared" si="5"/>
        <v>Justin</v>
      </c>
      <c r="N30" s="64" t="str">
        <f t="shared" si="0"/>
        <v>VITAL CONCEPT</v>
      </c>
      <c r="O30" s="20" t="str">
        <f t="shared" si="1"/>
        <v>PRO</v>
      </c>
      <c r="P30" s="31" t="s">
        <v>11</v>
      </c>
      <c r="Q30" s="89">
        <f t="shared" si="2"/>
      </c>
      <c r="S30" s="21">
        <f t="shared" si="6"/>
      </c>
    </row>
    <row r="31" spans="1:19" s="21" customFormat="1" ht="15">
      <c r="A31" s="20">
        <v>18</v>
      </c>
      <c r="B31" s="20">
        <v>9</v>
      </c>
      <c r="C31" s="20"/>
      <c r="D31" s="20"/>
      <c r="E31" s="20"/>
      <c r="F31" s="133" t="str">
        <f t="shared" si="3"/>
        <v>10003002839</v>
      </c>
      <c r="G31" s="133"/>
      <c r="H31" s="133"/>
      <c r="I31" s="133"/>
      <c r="J31" s="133"/>
      <c r="K31" s="133"/>
      <c r="L31" s="21" t="str">
        <f t="shared" si="4"/>
        <v>MOINARD</v>
      </c>
      <c r="M31" s="22" t="str">
        <f t="shared" si="5"/>
        <v>Amael</v>
      </c>
      <c r="N31" s="64" t="str">
        <f t="shared" si="0"/>
        <v>ARKEA SAMSIC</v>
      </c>
      <c r="O31" s="20" t="str">
        <f t="shared" si="1"/>
        <v>PRO</v>
      </c>
      <c r="P31" s="31" t="s">
        <v>11</v>
      </c>
      <c r="Q31" s="89">
        <f t="shared" si="2"/>
      </c>
      <c r="S31" s="21">
        <f t="shared" si="6"/>
      </c>
    </row>
    <row r="32" spans="1:19" s="21" customFormat="1" ht="15">
      <c r="A32" s="20">
        <v>19</v>
      </c>
      <c r="B32" s="20">
        <v>29</v>
      </c>
      <c r="C32" s="20"/>
      <c r="D32" s="20"/>
      <c r="E32" s="20"/>
      <c r="F32" s="133" t="str">
        <f t="shared" si="3"/>
        <v>10009405748</v>
      </c>
      <c r="G32" s="133"/>
      <c r="H32" s="133"/>
      <c r="I32" s="133"/>
      <c r="J32" s="133"/>
      <c r="K32" s="133"/>
      <c r="L32" s="21" t="str">
        <f t="shared" si="4"/>
        <v>AGUIRRE CALPA</v>
      </c>
      <c r="M32" s="22" t="str">
        <f t="shared" si="5"/>
        <v>Hernan</v>
      </c>
      <c r="N32" s="64" t="str">
        <f t="shared" si="0"/>
        <v>INTER PRO CYCLING ACADEMY</v>
      </c>
      <c r="O32" s="20" t="str">
        <f t="shared" si="1"/>
        <v>PRO</v>
      </c>
      <c r="P32" s="31" t="s">
        <v>11</v>
      </c>
      <c r="Q32" s="89">
        <f t="shared" si="2"/>
      </c>
      <c r="S32" s="21">
        <f t="shared" si="6"/>
      </c>
    </row>
    <row r="33" spans="1:19" s="21" customFormat="1" ht="15">
      <c r="A33" s="20">
        <v>20</v>
      </c>
      <c r="B33" s="20">
        <v>31</v>
      </c>
      <c r="C33" s="20"/>
      <c r="D33" s="20"/>
      <c r="E33" s="20"/>
      <c r="F33" s="133" t="str">
        <f t="shared" si="3"/>
        <v>10014489356</v>
      </c>
      <c r="G33" s="133"/>
      <c r="H33" s="133"/>
      <c r="I33" s="133"/>
      <c r="J33" s="133"/>
      <c r="K33" s="133"/>
      <c r="L33" s="21" t="str">
        <f t="shared" si="4"/>
        <v>HUDRY</v>
      </c>
      <c r="M33" s="22" t="str">
        <f t="shared" si="5"/>
        <v>Florian</v>
      </c>
      <c r="N33" s="64" t="str">
        <f t="shared" si="0"/>
        <v>INTER PRO CYCLING ACADEMY</v>
      </c>
      <c r="O33" s="20" t="str">
        <f t="shared" si="1"/>
        <v>PRO</v>
      </c>
      <c r="P33" s="31" t="s">
        <v>11</v>
      </c>
      <c r="Q33" s="89">
        <f t="shared" si="2"/>
      </c>
      <c r="S33" s="21">
        <f t="shared" si="6"/>
      </c>
    </row>
    <row r="34" spans="1:19" s="21" customFormat="1" ht="15">
      <c r="A34" s="20">
        <v>21</v>
      </c>
      <c r="B34" s="20">
        <v>19</v>
      </c>
      <c r="C34" s="20"/>
      <c r="D34" s="20"/>
      <c r="E34" s="20"/>
      <c r="F34" s="133" t="str">
        <f t="shared" si="3"/>
        <v>10006144831</v>
      </c>
      <c r="G34" s="133"/>
      <c r="H34" s="133"/>
      <c r="I34" s="133"/>
      <c r="J34" s="133"/>
      <c r="K34" s="133"/>
      <c r="L34" s="21" t="str">
        <f t="shared" si="4"/>
        <v>EDET</v>
      </c>
      <c r="M34" s="22" t="str">
        <f t="shared" si="5"/>
        <v>Nicolas</v>
      </c>
      <c r="N34" s="64" t="str">
        <f t="shared" si="0"/>
        <v>COFIDIS</v>
      </c>
      <c r="O34" s="20" t="str">
        <f t="shared" si="1"/>
        <v>PRO</v>
      </c>
      <c r="P34" s="31" t="s">
        <v>11</v>
      </c>
      <c r="Q34" s="89">
        <f t="shared" si="2"/>
      </c>
      <c r="S34" s="21">
        <f t="shared" si="6"/>
      </c>
    </row>
    <row r="35" spans="1:19" s="21" customFormat="1" ht="15">
      <c r="A35" s="20">
        <v>22</v>
      </c>
      <c r="B35" s="20">
        <v>30</v>
      </c>
      <c r="C35" s="20"/>
      <c r="D35" s="20"/>
      <c r="E35" s="20"/>
      <c r="F35" s="133">
        <f t="shared" si="3"/>
        <v>10052018656</v>
      </c>
      <c r="G35" s="133"/>
      <c r="H35" s="133"/>
      <c r="I35" s="133"/>
      <c r="J35" s="133"/>
      <c r="K35" s="133"/>
      <c r="L35" s="21" t="str">
        <f t="shared" si="4"/>
        <v>NIETO NOHALES</v>
      </c>
      <c r="M35" s="22" t="str">
        <f t="shared" si="5"/>
        <v>Edgard</v>
      </c>
      <c r="N35" s="64" t="str">
        <f t="shared" si="0"/>
        <v>INTER PRO CYCLING ACADEMY</v>
      </c>
      <c r="O35" s="20" t="str">
        <f t="shared" si="1"/>
        <v>PRO</v>
      </c>
      <c r="P35" s="31" t="s">
        <v>11</v>
      </c>
      <c r="Q35" s="89">
        <f t="shared" si="2"/>
      </c>
      <c r="S35" s="21">
        <f t="shared" si="6"/>
      </c>
    </row>
    <row r="36" spans="1:19" s="21" customFormat="1" ht="15">
      <c r="A36" s="20">
        <v>23</v>
      </c>
      <c r="B36" s="20">
        <v>40</v>
      </c>
      <c r="C36" s="20"/>
      <c r="D36" s="20"/>
      <c r="E36" s="20"/>
      <c r="F36" s="133" t="str">
        <f t="shared" si="3"/>
        <v>10014084481</v>
      </c>
      <c r="G36" s="133"/>
      <c r="H36" s="133"/>
      <c r="I36" s="133"/>
      <c r="J36" s="133"/>
      <c r="K36" s="133"/>
      <c r="L36" s="21" t="str">
        <f t="shared" si="4"/>
        <v>BOIVIN</v>
      </c>
      <c r="M36" s="22" t="str">
        <f t="shared" si="5"/>
        <v>Mael</v>
      </c>
      <c r="N36" s="64" t="str">
        <f t="shared" si="0"/>
        <v>VCP LOUDEAC</v>
      </c>
      <c r="O36" s="20">
        <f t="shared" si="1"/>
        <v>1</v>
      </c>
      <c r="P36" s="31" t="s">
        <v>11</v>
      </c>
      <c r="Q36" s="89">
        <f t="shared" si="2"/>
      </c>
      <c r="S36" s="21">
        <f t="shared" si="6"/>
      </c>
    </row>
    <row r="37" spans="1:19" s="21" customFormat="1" ht="15">
      <c r="A37" s="20">
        <v>24</v>
      </c>
      <c r="B37" s="20">
        <v>45</v>
      </c>
      <c r="C37" s="20"/>
      <c r="D37" s="20"/>
      <c r="E37" s="20"/>
      <c r="F37" s="133">
        <f t="shared" si="3"/>
        <v>10016133912</v>
      </c>
      <c r="G37" s="133"/>
      <c r="H37" s="133"/>
      <c r="I37" s="133"/>
      <c r="J37" s="133"/>
      <c r="K37" s="133"/>
      <c r="L37" s="21" t="str">
        <f t="shared" si="4"/>
        <v>RIVALLAIN</v>
      </c>
      <c r="M37" s="22" t="str">
        <f t="shared" si="5"/>
        <v>Hugo</v>
      </c>
      <c r="N37" s="64" t="str">
        <f t="shared" si="0"/>
        <v>HENNEBONT CYCLISME</v>
      </c>
      <c r="O37" s="20">
        <f t="shared" si="1"/>
        <v>1</v>
      </c>
      <c r="P37" s="31" t="s">
        <v>11</v>
      </c>
      <c r="Q37" s="89">
        <f t="shared" si="2"/>
      </c>
      <c r="S37" s="21">
        <f t="shared" si="6"/>
      </c>
    </row>
    <row r="38" spans="1:19" s="21" customFormat="1" ht="15">
      <c r="A38" s="20">
        <v>25</v>
      </c>
      <c r="B38" s="20">
        <v>42</v>
      </c>
      <c r="C38" s="20"/>
      <c r="D38" s="20"/>
      <c r="E38" s="20"/>
      <c r="F38" s="133" t="str">
        <f t="shared" si="3"/>
        <v>10015838565</v>
      </c>
      <c r="G38" s="133"/>
      <c r="H38" s="133"/>
      <c r="I38" s="133"/>
      <c r="J38" s="133"/>
      <c r="K38" s="133"/>
      <c r="L38" s="21" t="str">
        <f t="shared" si="4"/>
        <v>GUENNEUGUES</v>
      </c>
      <c r="M38" s="22" t="str">
        <f t="shared" si="5"/>
        <v>Erwann</v>
      </c>
      <c r="N38" s="64" t="str">
        <f t="shared" si="0"/>
        <v>UC ALREENNE</v>
      </c>
      <c r="O38" s="20">
        <f t="shared" si="1"/>
        <v>1</v>
      </c>
      <c r="P38" s="31" t="s">
        <v>11</v>
      </c>
      <c r="Q38" s="89">
        <f t="shared" si="2"/>
      </c>
      <c r="S38" s="21">
        <f t="shared" si="6"/>
      </c>
    </row>
    <row r="39" spans="1:19" s="21" customFormat="1" ht="15">
      <c r="A39" s="20">
        <v>26</v>
      </c>
      <c r="B39" s="20">
        <v>35</v>
      </c>
      <c r="C39" s="20"/>
      <c r="D39" s="20"/>
      <c r="E39" s="20"/>
      <c r="F39" s="133" t="str">
        <f t="shared" si="3"/>
        <v>100026188465</v>
      </c>
      <c r="G39" s="133"/>
      <c r="H39" s="133"/>
      <c r="I39" s="133"/>
      <c r="J39" s="133"/>
      <c r="K39" s="133"/>
      <c r="L39" s="21" t="str">
        <f t="shared" si="4"/>
        <v>POIRIER</v>
      </c>
      <c r="M39" s="22" t="str">
        <f t="shared" si="5"/>
        <v>Clément</v>
      </c>
      <c r="N39" s="64" t="str">
        <f t="shared" si="0"/>
        <v>TEAM FYBOLIA</v>
      </c>
      <c r="O39" s="20">
        <f t="shared" si="1"/>
        <v>2</v>
      </c>
      <c r="P39" s="31" t="s">
        <v>11</v>
      </c>
      <c r="Q39" s="88">
        <f t="shared" si="2"/>
      </c>
      <c r="S39" s="21">
        <f t="shared" si="6"/>
      </c>
    </row>
    <row r="40" spans="1:19" s="21" customFormat="1" ht="15">
      <c r="A40" s="20">
        <v>27</v>
      </c>
      <c r="B40" s="20">
        <v>48</v>
      </c>
      <c r="C40" s="20"/>
      <c r="D40" s="20"/>
      <c r="E40" s="20"/>
      <c r="F40" s="133">
        <f t="shared" si="3"/>
        <v>10025686388</v>
      </c>
      <c r="G40" s="133"/>
      <c r="H40" s="133"/>
      <c r="I40" s="133"/>
      <c r="J40" s="133"/>
      <c r="K40" s="133"/>
      <c r="L40" s="21" t="str">
        <f>IF(ISBLANK(B40),"",VLOOKUP(B40,lp,3,FALSE))</f>
        <v>RAUD</v>
      </c>
      <c r="M40" s="22" t="str">
        <f>IF(ISBLANK(B40),"",VLOOKUP(B40,lp,4,FALSE))</f>
        <v>Guillaume</v>
      </c>
      <c r="N40" s="64" t="str">
        <f t="shared" si="0"/>
        <v>VCP LORIENT</v>
      </c>
      <c r="O40" s="20">
        <f t="shared" si="1"/>
        <v>1</v>
      </c>
      <c r="P40" s="31" t="s">
        <v>11</v>
      </c>
      <c r="Q40" s="88">
        <f t="shared" si="2"/>
      </c>
      <c r="S40" s="21">
        <f t="shared" si="6"/>
      </c>
    </row>
    <row r="41" spans="1:19" s="21" customFormat="1" ht="15">
      <c r="A41" s="20">
        <v>28</v>
      </c>
      <c r="B41" s="20">
        <v>27</v>
      </c>
      <c r="C41" s="20"/>
      <c r="D41" s="20"/>
      <c r="E41" s="20"/>
      <c r="F41" s="133" t="str">
        <f t="shared" si="3"/>
        <v>10007855869</v>
      </c>
      <c r="G41" s="133"/>
      <c r="H41" s="133"/>
      <c r="I41" s="133"/>
      <c r="J41" s="133"/>
      <c r="K41" s="133"/>
      <c r="L41" s="21" t="str">
        <f t="shared" si="4"/>
        <v>SCHMIDT</v>
      </c>
      <c r="M41" s="22" t="str">
        <f t="shared" si="5"/>
        <v>Fabien</v>
      </c>
      <c r="N41" s="64" t="str">
        <f t="shared" si="0"/>
        <v>DELKO MARSEILLE</v>
      </c>
      <c r="O41" s="20" t="str">
        <f t="shared" si="1"/>
        <v>PRO</v>
      </c>
      <c r="P41" s="31" t="s">
        <v>11</v>
      </c>
      <c r="Q41" s="88">
        <f t="shared" si="2"/>
      </c>
      <c r="S41" s="21">
        <f t="shared" si="6"/>
      </c>
    </row>
    <row r="42" spans="1:19" s="21" customFormat="1" ht="15">
      <c r="A42" s="20">
        <v>29</v>
      </c>
      <c r="B42" s="20">
        <v>7</v>
      </c>
      <c r="C42" s="20"/>
      <c r="D42" s="20"/>
      <c r="E42" s="20"/>
      <c r="F42" s="133" t="str">
        <f t="shared" si="3"/>
        <v>10002857743</v>
      </c>
      <c r="G42" s="133"/>
      <c r="H42" s="133"/>
      <c r="I42" s="133"/>
      <c r="J42" s="133"/>
      <c r="K42" s="133"/>
      <c r="L42" s="21" t="str">
        <f t="shared" si="4"/>
        <v>VACHON</v>
      </c>
      <c r="M42" s="22" t="str">
        <f t="shared" si="5"/>
        <v>Florian</v>
      </c>
      <c r="N42" s="64" t="str">
        <f t="shared" si="0"/>
        <v>ARKEA SAMSIC</v>
      </c>
      <c r="O42" s="20" t="str">
        <f t="shared" si="1"/>
        <v>PRO</v>
      </c>
      <c r="P42" s="31" t="s">
        <v>11</v>
      </c>
      <c r="Q42" s="88">
        <f t="shared" si="2"/>
      </c>
      <c r="S42" s="21">
        <f t="shared" si="6"/>
      </c>
    </row>
    <row r="43" spans="1:19" s="21" customFormat="1" ht="15">
      <c r="A43" s="20">
        <v>30</v>
      </c>
      <c r="B43" s="20">
        <v>22</v>
      </c>
      <c r="C43" s="20"/>
      <c r="D43" s="20"/>
      <c r="E43" s="20"/>
      <c r="F43" s="133" t="str">
        <f t="shared" si="3"/>
        <v>10011126385</v>
      </c>
      <c r="G43" s="133"/>
      <c r="H43" s="133"/>
      <c r="I43" s="133"/>
      <c r="J43" s="133"/>
      <c r="K43" s="133"/>
      <c r="L43" s="21" t="str">
        <f t="shared" si="4"/>
        <v>OURSELIN</v>
      </c>
      <c r="M43" s="22" t="str">
        <f t="shared" si="5"/>
        <v>Paul</v>
      </c>
      <c r="N43" s="64" t="str">
        <f t="shared" si="0"/>
        <v>TOTAL DIRECT ENERGIE</v>
      </c>
      <c r="O43" s="20" t="str">
        <f t="shared" si="1"/>
        <v>PRO</v>
      </c>
      <c r="P43" s="31" t="s">
        <v>11</v>
      </c>
      <c r="Q43" s="88">
        <f t="shared" si="2"/>
      </c>
      <c r="S43" s="21">
        <f t="shared" si="6"/>
      </c>
    </row>
    <row r="44" spans="1:19" s="21" customFormat="1" ht="15">
      <c r="A44" s="20">
        <v>31</v>
      </c>
      <c r="B44" s="20">
        <v>47</v>
      </c>
      <c r="C44" s="20"/>
      <c r="D44" s="20"/>
      <c r="E44" s="20"/>
      <c r="F44" s="133">
        <f t="shared" si="3"/>
        <v>10005335889</v>
      </c>
      <c r="G44" s="133"/>
      <c r="H44" s="133"/>
      <c r="I44" s="133"/>
      <c r="J44" s="133"/>
      <c r="K44" s="133"/>
      <c r="L44" s="21" t="str">
        <f t="shared" si="4"/>
        <v>DAVID</v>
      </c>
      <c r="M44" s="22" t="str">
        <f t="shared" si="5"/>
        <v>Nicolas</v>
      </c>
      <c r="N44" s="64" t="str">
        <f t="shared" si="0"/>
        <v>VCP LORIENT</v>
      </c>
      <c r="O44" s="20">
        <f t="shared" si="1"/>
        <v>1</v>
      </c>
      <c r="P44" s="31" t="s">
        <v>11</v>
      </c>
      <c r="Q44" s="88">
        <f t="shared" si="2"/>
      </c>
      <c r="S44" s="21">
        <f t="shared" si="6"/>
      </c>
    </row>
    <row r="45" spans="1:19" s="21" customFormat="1" ht="15">
      <c r="A45" s="20">
        <v>32</v>
      </c>
      <c r="B45" s="20">
        <v>8</v>
      </c>
      <c r="C45" s="20"/>
      <c r="D45" s="20"/>
      <c r="E45" s="20"/>
      <c r="F45" s="133" t="str">
        <f t="shared" si="3"/>
        <v>10007585885</v>
      </c>
      <c r="G45" s="133"/>
      <c r="H45" s="133"/>
      <c r="I45" s="133"/>
      <c r="J45" s="133"/>
      <c r="K45" s="133"/>
      <c r="L45" s="21" t="str">
        <f t="shared" si="4"/>
        <v>LEDANOIS</v>
      </c>
      <c r="M45" s="22" t="str">
        <f t="shared" si="5"/>
        <v>Kévin</v>
      </c>
      <c r="N45" s="64" t="str">
        <f t="shared" si="0"/>
        <v>ARKEA SAMSIC</v>
      </c>
      <c r="O45" s="20" t="str">
        <f t="shared" si="1"/>
        <v>PRO</v>
      </c>
      <c r="P45" s="31" t="s">
        <v>11</v>
      </c>
      <c r="Q45" s="88">
        <f t="shared" si="2"/>
      </c>
      <c r="S45" s="21">
        <f t="shared" si="6"/>
      </c>
    </row>
    <row r="46" spans="1:19" s="21" customFormat="1" ht="15">
      <c r="A46" s="20">
        <v>33</v>
      </c>
      <c r="B46" s="20">
        <v>43</v>
      </c>
      <c r="C46" s="20"/>
      <c r="D46" s="20"/>
      <c r="E46" s="20"/>
      <c r="F46" s="133" t="str">
        <f t="shared" si="3"/>
        <v>10014675178</v>
      </c>
      <c r="G46" s="133"/>
      <c r="H46" s="133"/>
      <c r="I46" s="133"/>
      <c r="J46" s="133"/>
      <c r="K46" s="133"/>
      <c r="L46" s="21" t="str">
        <f t="shared" si="4"/>
        <v>POISSON</v>
      </c>
      <c r="M46" s="22" t="str">
        <f t="shared" si="5"/>
        <v>Damien</v>
      </c>
      <c r="N46" s="64" t="str">
        <f aca="true" t="shared" si="7" ref="N46:N77">IF(ISBLANK(B46),"",VLOOKUP(B46,lp,5,FALSE))</f>
        <v>COTES D ARMOR MARIE MORIN</v>
      </c>
      <c r="O46" s="20">
        <f aca="true" t="shared" si="8" ref="O46:O67">IF(ISBLANK(B46),"",VLOOKUP(B46,lp,6,FALSE))</f>
        <v>1</v>
      </c>
      <c r="P46" s="31" t="s">
        <v>11</v>
      </c>
      <c r="Q46" s="88">
        <f aca="true" t="shared" si="9" ref="Q46:Q77">IF(COUNTIF($B$14:$B$200,B46)&gt;1,"x","")</f>
      </c>
      <c r="S46" s="21">
        <f t="shared" si="6"/>
      </c>
    </row>
    <row r="47" spans="1:19" s="21" customFormat="1" ht="15">
      <c r="A47" s="20">
        <v>34</v>
      </c>
      <c r="B47" s="20">
        <v>21</v>
      </c>
      <c r="C47" s="20"/>
      <c r="D47" s="20"/>
      <c r="E47" s="20"/>
      <c r="F47" s="133" t="str">
        <f t="shared" si="3"/>
        <v>10002941205</v>
      </c>
      <c r="G47" s="133"/>
      <c r="H47" s="133"/>
      <c r="I47" s="133"/>
      <c r="J47" s="133"/>
      <c r="K47" s="133"/>
      <c r="L47" s="21" t="str">
        <f t="shared" si="4"/>
        <v>GENE</v>
      </c>
      <c r="M47" s="22" t="str">
        <f t="shared" si="5"/>
        <v>Yoann</v>
      </c>
      <c r="N47" s="64" t="str">
        <f t="shared" si="7"/>
        <v>TOTAL DIRECT ENERGIE</v>
      </c>
      <c r="O47" s="20" t="str">
        <f t="shared" si="8"/>
        <v>PRO</v>
      </c>
      <c r="P47" s="31" t="s">
        <v>11</v>
      </c>
      <c r="Q47" s="88">
        <f t="shared" si="9"/>
      </c>
      <c r="S47" s="21">
        <f t="shared" si="6"/>
      </c>
    </row>
    <row r="48" spans="1:19" s="21" customFormat="1" ht="15">
      <c r="A48" s="20">
        <v>35</v>
      </c>
      <c r="B48" s="20">
        <v>36</v>
      </c>
      <c r="C48" s="20"/>
      <c r="D48" s="20"/>
      <c r="E48" s="20"/>
      <c r="F48" s="133" t="str">
        <f t="shared" si="3"/>
        <v>10013244625</v>
      </c>
      <c r="G48" s="133"/>
      <c r="H48" s="133"/>
      <c r="I48" s="133"/>
      <c r="J48" s="133"/>
      <c r="K48" s="133"/>
      <c r="L48" s="21" t="str">
        <f t="shared" si="4"/>
        <v>PROD'HOMME</v>
      </c>
      <c r="M48" s="22" t="str">
        <f t="shared" si="5"/>
        <v>Antoine</v>
      </c>
      <c r="N48" s="64" t="str">
        <f t="shared" si="7"/>
        <v>TEAM FYBOLIA</v>
      </c>
      <c r="O48" s="20">
        <f t="shared" si="8"/>
        <v>1</v>
      </c>
      <c r="P48" s="31" t="s">
        <v>11</v>
      </c>
      <c r="Q48" s="88">
        <f t="shared" si="9"/>
      </c>
      <c r="S48" s="21">
        <f t="shared" si="6"/>
      </c>
    </row>
    <row r="49" spans="1:19" s="21" customFormat="1" ht="15">
      <c r="A49" s="20">
        <v>36</v>
      </c>
      <c r="B49" s="20">
        <v>37</v>
      </c>
      <c r="C49" s="20"/>
      <c r="D49" s="20"/>
      <c r="E49" s="20"/>
      <c r="F49" s="133" t="str">
        <f t="shared" si="3"/>
        <v>10016243036</v>
      </c>
      <c r="G49" s="133"/>
      <c r="H49" s="133"/>
      <c r="I49" s="133"/>
      <c r="J49" s="133"/>
      <c r="K49" s="133"/>
      <c r="L49" s="21" t="str">
        <f t="shared" si="4"/>
        <v>JEGAT</v>
      </c>
      <c r="M49" s="22" t="str">
        <f t="shared" si="5"/>
        <v>Jordan</v>
      </c>
      <c r="N49" s="64" t="str">
        <f t="shared" si="7"/>
        <v>TEAM FYBOLIA</v>
      </c>
      <c r="O49" s="20">
        <f t="shared" si="8"/>
        <v>1</v>
      </c>
      <c r="P49" s="31" t="s">
        <v>11</v>
      </c>
      <c r="Q49" s="88">
        <f t="shared" si="9"/>
      </c>
      <c r="S49" s="21">
        <f t="shared" si="6"/>
      </c>
    </row>
    <row r="50" spans="1:19" s="21" customFormat="1" ht="15">
      <c r="A50" s="20">
        <v>37</v>
      </c>
      <c r="B50" s="20">
        <v>49</v>
      </c>
      <c r="C50" s="20"/>
      <c r="D50" s="20"/>
      <c r="E50" s="20"/>
      <c r="F50" s="133">
        <f t="shared" si="3"/>
        <v>10008991072</v>
      </c>
      <c r="G50" s="133"/>
      <c r="H50" s="133"/>
      <c r="I50" s="133"/>
      <c r="J50" s="133"/>
      <c r="K50" s="133"/>
      <c r="L50" s="21" t="str">
        <f t="shared" si="4"/>
        <v>RICHEUX</v>
      </c>
      <c r="M50" s="22" t="str">
        <f t="shared" si="5"/>
        <v>Florian</v>
      </c>
      <c r="N50" s="64" t="str">
        <f t="shared" si="7"/>
        <v>TEAM BERTIN</v>
      </c>
      <c r="O50" s="20">
        <f t="shared" si="8"/>
        <v>2</v>
      </c>
      <c r="P50" s="31" t="s">
        <v>11</v>
      </c>
      <c r="Q50" s="88">
        <f t="shared" si="9"/>
      </c>
      <c r="S50" s="21">
        <f t="shared" si="6"/>
      </c>
    </row>
    <row r="51" spans="1:19" s="21" customFormat="1" ht="15">
      <c r="A51" s="20">
        <v>38</v>
      </c>
      <c r="B51" s="20">
        <v>46</v>
      </c>
      <c r="C51" s="20"/>
      <c r="D51" s="20"/>
      <c r="E51" s="20"/>
      <c r="F51" s="133">
        <f t="shared" si="3"/>
        <v>10010113141</v>
      </c>
      <c r="G51" s="133"/>
      <c r="H51" s="133"/>
      <c r="I51" s="133"/>
      <c r="J51" s="133"/>
      <c r="K51" s="133"/>
      <c r="L51" s="21" t="str">
        <f t="shared" si="4"/>
        <v>LE CALVE</v>
      </c>
      <c r="M51" s="22" t="str">
        <f t="shared" si="5"/>
        <v>Grégoire</v>
      </c>
      <c r="N51" s="64" t="str">
        <f t="shared" si="7"/>
        <v>VCP LORIENT</v>
      </c>
      <c r="O51" s="20">
        <f t="shared" si="8"/>
        <v>1</v>
      </c>
      <c r="P51" s="31" t="s">
        <v>11</v>
      </c>
      <c r="Q51" s="88">
        <f t="shared" si="9"/>
      </c>
      <c r="S51" s="21">
        <f t="shared" si="6"/>
      </c>
    </row>
    <row r="52" spans="1:19" s="21" customFormat="1" ht="15">
      <c r="A52" s="20">
        <v>39</v>
      </c>
      <c r="B52" s="20">
        <v>38</v>
      </c>
      <c r="C52" s="20"/>
      <c r="D52" s="20"/>
      <c r="E52" s="20"/>
      <c r="F52" s="133" t="str">
        <f t="shared" si="3"/>
        <v>10024205726</v>
      </c>
      <c r="G52" s="133"/>
      <c r="H52" s="133"/>
      <c r="I52" s="133"/>
      <c r="J52" s="133"/>
      <c r="K52" s="133"/>
      <c r="L52" s="21" t="str">
        <f>IF(ISBLANK(B52),"",VLOOKUP(B52,lp,3,FALSE))</f>
        <v>GIGUELAY</v>
      </c>
      <c r="M52" s="22" t="str">
        <f>IF(ISBLANK(B52),"",VLOOKUP(B52,lp,4,FALSE))</f>
        <v>Fabrice </v>
      </c>
      <c r="N52" s="64" t="str">
        <f t="shared" si="7"/>
        <v>VC LANGUIDIC</v>
      </c>
      <c r="O52" s="20">
        <f t="shared" si="8"/>
        <v>2</v>
      </c>
      <c r="P52" s="31" t="s">
        <v>11</v>
      </c>
      <c r="Q52" s="88">
        <f t="shared" si="9"/>
      </c>
      <c r="S52" s="21">
        <f t="shared" si="6"/>
      </c>
    </row>
    <row r="53" spans="1:19" s="21" customFormat="1" ht="15">
      <c r="A53" s="20">
        <v>40</v>
      </c>
      <c r="B53" s="20">
        <v>41</v>
      </c>
      <c r="C53" s="20"/>
      <c r="D53" s="20"/>
      <c r="E53" s="20"/>
      <c r="F53" s="133" t="str">
        <f t="shared" si="3"/>
        <v>10014318089</v>
      </c>
      <c r="G53" s="133"/>
      <c r="H53" s="133"/>
      <c r="I53" s="133"/>
      <c r="J53" s="133"/>
      <c r="K53" s="133"/>
      <c r="L53" s="21" t="str">
        <f t="shared" si="4"/>
        <v>LE HUITOUZE</v>
      </c>
      <c r="M53" s="22" t="str">
        <f t="shared" si="5"/>
        <v>Julien</v>
      </c>
      <c r="N53" s="64" t="str">
        <f t="shared" si="7"/>
        <v>UC CHOLET 49</v>
      </c>
      <c r="O53" s="20">
        <f t="shared" si="8"/>
        <v>1</v>
      </c>
      <c r="P53" s="31" t="s">
        <v>11</v>
      </c>
      <c r="Q53" s="88">
        <f t="shared" si="9"/>
      </c>
      <c r="S53" s="21">
        <f t="shared" si="6"/>
      </c>
    </row>
    <row r="54" spans="1:19" s="21" customFormat="1" ht="15">
      <c r="A54" s="20">
        <v>41</v>
      </c>
      <c r="B54" s="20"/>
      <c r="C54" s="20"/>
      <c r="D54" s="20"/>
      <c r="E54" s="20"/>
      <c r="F54" s="133">
        <f t="shared" si="3"/>
      </c>
      <c r="G54" s="133"/>
      <c r="H54" s="133"/>
      <c r="I54" s="133"/>
      <c r="J54" s="133"/>
      <c r="K54" s="133"/>
      <c r="L54" s="21">
        <f t="shared" si="4"/>
      </c>
      <c r="M54" s="22">
        <f t="shared" si="5"/>
      </c>
      <c r="N54" s="64">
        <f t="shared" si="7"/>
      </c>
      <c r="O54" s="20">
        <f t="shared" si="8"/>
      </c>
      <c r="P54" s="31" t="s">
        <v>11</v>
      </c>
      <c r="Q54" s="88">
        <f t="shared" si="9"/>
      </c>
      <c r="S54" s="21">
        <f t="shared" si="6"/>
      </c>
    </row>
    <row r="55" spans="1:19" s="21" customFormat="1" ht="15">
      <c r="A55" s="20">
        <v>42</v>
      </c>
      <c r="B55" s="20"/>
      <c r="C55" s="20"/>
      <c r="D55" s="20"/>
      <c r="E55" s="20"/>
      <c r="F55" s="133">
        <f t="shared" si="3"/>
      </c>
      <c r="G55" s="133"/>
      <c r="H55" s="133"/>
      <c r="I55" s="133"/>
      <c r="J55" s="133"/>
      <c r="K55" s="133"/>
      <c r="L55" s="21">
        <f t="shared" si="4"/>
      </c>
      <c r="M55" s="22">
        <f t="shared" si="5"/>
      </c>
      <c r="N55" s="64">
        <f t="shared" si="7"/>
      </c>
      <c r="O55" s="20">
        <f t="shared" si="8"/>
      </c>
      <c r="P55" s="31" t="s">
        <v>11</v>
      </c>
      <c r="Q55" s="88">
        <f t="shared" si="9"/>
      </c>
      <c r="S55" s="21">
        <f t="shared" si="6"/>
      </c>
    </row>
    <row r="56" spans="1:19" s="21" customFormat="1" ht="15">
      <c r="A56" s="20">
        <v>43</v>
      </c>
      <c r="B56" s="20"/>
      <c r="C56" s="20"/>
      <c r="D56" s="20"/>
      <c r="E56" s="20"/>
      <c r="F56" s="133">
        <f t="shared" si="3"/>
      </c>
      <c r="G56" s="133"/>
      <c r="H56" s="133"/>
      <c r="I56" s="133"/>
      <c r="J56" s="133"/>
      <c r="K56" s="133"/>
      <c r="L56" s="21">
        <f t="shared" si="4"/>
      </c>
      <c r="M56" s="22">
        <f t="shared" si="5"/>
      </c>
      <c r="N56" s="64">
        <f t="shared" si="7"/>
      </c>
      <c r="O56" s="20">
        <f t="shared" si="8"/>
      </c>
      <c r="P56" s="31" t="s">
        <v>11</v>
      </c>
      <c r="Q56" s="88">
        <f t="shared" si="9"/>
      </c>
      <c r="S56" s="21">
        <f t="shared" si="6"/>
      </c>
    </row>
    <row r="57" spans="1:19" s="21" customFormat="1" ht="15">
      <c r="A57" s="20">
        <v>44</v>
      </c>
      <c r="B57" s="20"/>
      <c r="C57" s="20"/>
      <c r="D57" s="20"/>
      <c r="E57" s="20"/>
      <c r="F57" s="133">
        <f t="shared" si="3"/>
      </c>
      <c r="G57" s="133"/>
      <c r="H57" s="133"/>
      <c r="I57" s="133"/>
      <c r="J57" s="133"/>
      <c r="K57" s="133"/>
      <c r="L57" s="21">
        <f t="shared" si="4"/>
      </c>
      <c r="M57" s="22">
        <f t="shared" si="5"/>
      </c>
      <c r="N57" s="64">
        <f t="shared" si="7"/>
      </c>
      <c r="O57" s="20">
        <f t="shared" si="8"/>
      </c>
      <c r="P57" s="31" t="s">
        <v>11</v>
      </c>
      <c r="Q57" s="88">
        <f t="shared" si="9"/>
      </c>
      <c r="S57" s="21">
        <f t="shared" si="6"/>
      </c>
    </row>
    <row r="58" spans="1:19" s="21" customFormat="1" ht="15">
      <c r="A58" s="20">
        <v>45</v>
      </c>
      <c r="B58" s="20"/>
      <c r="C58" s="20"/>
      <c r="D58" s="20"/>
      <c r="E58" s="20"/>
      <c r="F58" s="133">
        <f t="shared" si="3"/>
      </c>
      <c r="G58" s="133"/>
      <c r="H58" s="133"/>
      <c r="I58" s="133"/>
      <c r="J58" s="133"/>
      <c r="K58" s="133"/>
      <c r="L58" s="21">
        <f t="shared" si="4"/>
      </c>
      <c r="M58" s="22">
        <f t="shared" si="5"/>
      </c>
      <c r="N58" s="64">
        <f t="shared" si="7"/>
      </c>
      <c r="O58" s="20">
        <f t="shared" si="8"/>
      </c>
      <c r="P58" s="31" t="s">
        <v>11</v>
      </c>
      <c r="Q58" s="88">
        <f t="shared" si="9"/>
      </c>
      <c r="S58" s="21">
        <f t="shared" si="6"/>
      </c>
    </row>
    <row r="59" spans="1:19" s="21" customFormat="1" ht="15">
      <c r="A59" s="20">
        <v>46</v>
      </c>
      <c r="B59" s="20"/>
      <c r="C59" s="20"/>
      <c r="D59" s="20"/>
      <c r="E59" s="20"/>
      <c r="F59" s="133">
        <f t="shared" si="3"/>
      </c>
      <c r="G59" s="133"/>
      <c r="H59" s="133"/>
      <c r="I59" s="133"/>
      <c r="J59" s="133"/>
      <c r="K59" s="133"/>
      <c r="L59" s="21">
        <f t="shared" si="4"/>
      </c>
      <c r="M59" s="22">
        <f t="shared" si="5"/>
      </c>
      <c r="N59" s="64">
        <f t="shared" si="7"/>
      </c>
      <c r="O59" s="20">
        <f t="shared" si="8"/>
      </c>
      <c r="P59" s="31" t="s">
        <v>11</v>
      </c>
      <c r="Q59" s="88">
        <f t="shared" si="9"/>
      </c>
      <c r="S59" s="21">
        <f t="shared" si="6"/>
      </c>
    </row>
    <row r="60" spans="1:19" s="21" customFormat="1" ht="15">
      <c r="A60" s="20">
        <v>47</v>
      </c>
      <c r="B60" s="20"/>
      <c r="C60" s="20"/>
      <c r="D60" s="20"/>
      <c r="E60" s="20"/>
      <c r="F60" s="133">
        <f t="shared" si="3"/>
      </c>
      <c r="G60" s="133"/>
      <c r="H60" s="133"/>
      <c r="I60" s="133"/>
      <c r="J60" s="133"/>
      <c r="K60" s="133"/>
      <c r="L60" s="21">
        <f t="shared" si="4"/>
      </c>
      <c r="M60" s="22">
        <f t="shared" si="5"/>
      </c>
      <c r="N60" s="64">
        <f t="shared" si="7"/>
      </c>
      <c r="O60" s="20">
        <f t="shared" si="8"/>
      </c>
      <c r="P60" s="31" t="s">
        <v>11</v>
      </c>
      <c r="Q60" s="88">
        <f t="shared" si="9"/>
      </c>
      <c r="S60" s="21">
        <f t="shared" si="6"/>
      </c>
    </row>
    <row r="61" spans="1:19" s="21" customFormat="1" ht="15">
      <c r="A61" s="20">
        <v>48</v>
      </c>
      <c r="B61" s="20"/>
      <c r="C61" s="20"/>
      <c r="D61" s="20"/>
      <c r="E61" s="20"/>
      <c r="F61" s="133">
        <f t="shared" si="3"/>
      </c>
      <c r="G61" s="133"/>
      <c r="H61" s="133"/>
      <c r="I61" s="133"/>
      <c r="J61" s="133"/>
      <c r="K61" s="133"/>
      <c r="L61" s="21">
        <f t="shared" si="4"/>
      </c>
      <c r="M61" s="22">
        <f t="shared" si="5"/>
      </c>
      <c r="N61" s="64">
        <f t="shared" si="7"/>
      </c>
      <c r="O61" s="20">
        <f t="shared" si="8"/>
      </c>
      <c r="P61" s="31" t="s">
        <v>11</v>
      </c>
      <c r="Q61" s="88">
        <f t="shared" si="9"/>
      </c>
      <c r="S61" s="21">
        <f t="shared" si="6"/>
      </c>
    </row>
    <row r="62" spans="1:19" s="21" customFormat="1" ht="15">
      <c r="A62" s="20">
        <v>49</v>
      </c>
      <c r="B62" s="20"/>
      <c r="C62" s="20"/>
      <c r="D62" s="20"/>
      <c r="E62" s="20"/>
      <c r="F62" s="133">
        <f t="shared" si="3"/>
      </c>
      <c r="G62" s="133"/>
      <c r="H62" s="133"/>
      <c r="I62" s="133"/>
      <c r="J62" s="133"/>
      <c r="K62" s="133"/>
      <c r="L62" s="21">
        <f t="shared" si="4"/>
      </c>
      <c r="M62" s="22">
        <f t="shared" si="5"/>
      </c>
      <c r="N62" s="64">
        <f t="shared" si="7"/>
      </c>
      <c r="O62" s="20">
        <f t="shared" si="8"/>
      </c>
      <c r="P62" s="31" t="s">
        <v>11</v>
      </c>
      <c r="Q62" s="88">
        <f t="shared" si="9"/>
      </c>
      <c r="S62" s="21">
        <f t="shared" si="6"/>
      </c>
    </row>
    <row r="63" spans="1:19" s="21" customFormat="1" ht="15">
      <c r="A63" s="20">
        <v>50</v>
      </c>
      <c r="B63" s="20"/>
      <c r="C63" s="20"/>
      <c r="D63" s="20"/>
      <c r="E63" s="20"/>
      <c r="F63" s="133">
        <f t="shared" si="3"/>
      </c>
      <c r="G63" s="133"/>
      <c r="H63" s="133"/>
      <c r="I63" s="133"/>
      <c r="J63" s="133"/>
      <c r="K63" s="133"/>
      <c r="L63" s="21">
        <f t="shared" si="4"/>
      </c>
      <c r="M63" s="22">
        <f t="shared" si="5"/>
      </c>
      <c r="N63" s="64">
        <f t="shared" si="7"/>
      </c>
      <c r="O63" s="20">
        <f t="shared" si="8"/>
      </c>
      <c r="P63" s="31" t="s">
        <v>11</v>
      </c>
      <c r="Q63" s="88">
        <f t="shared" si="9"/>
      </c>
      <c r="S63" s="21">
        <f t="shared" si="6"/>
      </c>
    </row>
    <row r="64" spans="1:19" s="21" customFormat="1" ht="15">
      <c r="A64" s="20">
        <v>51</v>
      </c>
      <c r="B64" s="20"/>
      <c r="C64" s="20"/>
      <c r="D64" s="20"/>
      <c r="E64" s="20"/>
      <c r="F64" s="133">
        <f t="shared" si="3"/>
      </c>
      <c r="G64" s="133"/>
      <c r="H64" s="133"/>
      <c r="I64" s="133"/>
      <c r="J64" s="133"/>
      <c r="K64" s="133"/>
      <c r="L64" s="21">
        <f t="shared" si="4"/>
      </c>
      <c r="M64" s="22">
        <f t="shared" si="5"/>
      </c>
      <c r="N64" s="64">
        <f t="shared" si="7"/>
      </c>
      <c r="O64" s="20">
        <f t="shared" si="8"/>
      </c>
      <c r="P64" s="31" t="s">
        <v>11</v>
      </c>
      <c r="Q64" s="88">
        <f t="shared" si="9"/>
      </c>
      <c r="S64" s="21">
        <f t="shared" si="6"/>
      </c>
    </row>
    <row r="65" spans="1:19" s="21" customFormat="1" ht="15">
      <c r="A65" s="20">
        <v>52</v>
      </c>
      <c r="B65" s="20"/>
      <c r="C65" s="20"/>
      <c r="D65" s="20"/>
      <c r="E65" s="20"/>
      <c r="F65" s="133">
        <f t="shared" si="3"/>
      </c>
      <c r="G65" s="133"/>
      <c r="H65" s="133"/>
      <c r="I65" s="133"/>
      <c r="J65" s="133"/>
      <c r="K65" s="133"/>
      <c r="L65" s="21">
        <f t="shared" si="4"/>
      </c>
      <c r="M65" s="22">
        <f t="shared" si="5"/>
      </c>
      <c r="N65" s="64">
        <f t="shared" si="7"/>
      </c>
      <c r="O65" s="20">
        <f t="shared" si="8"/>
      </c>
      <c r="P65" s="31" t="s">
        <v>11</v>
      </c>
      <c r="Q65" s="88">
        <f t="shared" si="9"/>
      </c>
      <c r="S65" s="21">
        <f t="shared" si="6"/>
      </c>
    </row>
    <row r="66" spans="1:19" s="21" customFormat="1" ht="15">
      <c r="A66" s="20">
        <v>53</v>
      </c>
      <c r="B66" s="20"/>
      <c r="C66" s="20"/>
      <c r="D66" s="20"/>
      <c r="E66" s="20"/>
      <c r="F66" s="133">
        <f t="shared" si="3"/>
      </c>
      <c r="G66" s="133"/>
      <c r="H66" s="133"/>
      <c r="I66" s="133"/>
      <c r="J66" s="133"/>
      <c r="K66" s="133"/>
      <c r="L66" s="21">
        <f t="shared" si="4"/>
      </c>
      <c r="M66" s="22">
        <f t="shared" si="5"/>
      </c>
      <c r="N66" s="64">
        <f t="shared" si="7"/>
      </c>
      <c r="O66" s="20">
        <f t="shared" si="8"/>
      </c>
      <c r="P66" s="31" t="s">
        <v>11</v>
      </c>
      <c r="Q66" s="88">
        <f t="shared" si="9"/>
      </c>
      <c r="S66" s="21">
        <f t="shared" si="6"/>
      </c>
    </row>
    <row r="67" spans="1:19" s="21" customFormat="1" ht="15">
      <c r="A67" s="20">
        <v>54</v>
      </c>
      <c r="B67" s="20"/>
      <c r="C67" s="20"/>
      <c r="D67" s="20"/>
      <c r="E67" s="20"/>
      <c r="F67" s="133">
        <f t="shared" si="3"/>
      </c>
      <c r="G67" s="133"/>
      <c r="H67" s="133"/>
      <c r="I67" s="133"/>
      <c r="J67" s="133"/>
      <c r="K67" s="133"/>
      <c r="L67" s="21">
        <f t="shared" si="4"/>
      </c>
      <c r="M67" s="22">
        <f t="shared" si="5"/>
      </c>
      <c r="N67" s="64">
        <f t="shared" si="7"/>
      </c>
      <c r="O67" s="20">
        <f t="shared" si="8"/>
      </c>
      <c r="P67" s="31" t="s">
        <v>11</v>
      </c>
      <c r="Q67" s="88">
        <f t="shared" si="9"/>
      </c>
      <c r="S67" s="21">
        <f t="shared" si="6"/>
      </c>
    </row>
    <row r="68" spans="1:19" s="21" customFormat="1" ht="15">
      <c r="A68" s="20">
        <v>55</v>
      </c>
      <c r="B68" s="20"/>
      <c r="C68" s="20"/>
      <c r="D68" s="20"/>
      <c r="E68" s="20"/>
      <c r="F68" s="133">
        <f t="shared" si="3"/>
      </c>
      <c r="G68" s="133"/>
      <c r="H68" s="133"/>
      <c r="I68" s="133"/>
      <c r="J68" s="133"/>
      <c r="K68" s="133"/>
      <c r="L68" s="21">
        <f t="shared" si="4"/>
      </c>
      <c r="M68" s="22">
        <f t="shared" si="5"/>
      </c>
      <c r="N68" s="64">
        <f t="shared" si="7"/>
      </c>
      <c r="O68" s="20">
        <f aca="true" t="shared" si="10" ref="O68:O77">IF(ISBLANK(B68),"",VLOOKUP(B68,lp,7,FALSE))</f>
      </c>
      <c r="P68" s="31" t="s">
        <v>11</v>
      </c>
      <c r="Q68" s="88">
        <f t="shared" si="9"/>
      </c>
      <c r="S68" s="21">
        <f t="shared" si="6"/>
      </c>
    </row>
    <row r="69" spans="1:19" s="21" customFormat="1" ht="15">
      <c r="A69" s="20">
        <v>56</v>
      </c>
      <c r="B69" s="20"/>
      <c r="C69" s="20"/>
      <c r="D69" s="20"/>
      <c r="E69" s="20"/>
      <c r="F69" s="133">
        <f t="shared" si="3"/>
      </c>
      <c r="G69" s="133"/>
      <c r="H69" s="133"/>
      <c r="I69" s="133"/>
      <c r="J69" s="133"/>
      <c r="K69" s="133"/>
      <c r="L69" s="21">
        <f t="shared" si="4"/>
      </c>
      <c r="M69" s="22">
        <f t="shared" si="5"/>
      </c>
      <c r="N69" s="64">
        <f t="shared" si="7"/>
      </c>
      <c r="O69" s="20">
        <f t="shared" si="10"/>
      </c>
      <c r="P69" s="31" t="s">
        <v>11</v>
      </c>
      <c r="Q69" s="88">
        <f t="shared" si="9"/>
      </c>
      <c r="S69" s="21">
        <f t="shared" si="6"/>
      </c>
    </row>
    <row r="70" spans="1:19" s="21" customFormat="1" ht="15">
      <c r="A70" s="20">
        <v>57</v>
      </c>
      <c r="B70" s="20"/>
      <c r="C70" s="20"/>
      <c r="D70" s="20"/>
      <c r="E70" s="20"/>
      <c r="F70" s="133">
        <f t="shared" si="3"/>
      </c>
      <c r="G70" s="133"/>
      <c r="H70" s="133"/>
      <c r="I70" s="133"/>
      <c r="J70" s="133"/>
      <c r="K70" s="133"/>
      <c r="L70" s="21">
        <f t="shared" si="4"/>
      </c>
      <c r="M70" s="22">
        <f t="shared" si="5"/>
      </c>
      <c r="N70" s="64">
        <f t="shared" si="7"/>
      </c>
      <c r="O70" s="20">
        <f t="shared" si="10"/>
      </c>
      <c r="P70" s="31" t="s">
        <v>11</v>
      </c>
      <c r="Q70" s="88">
        <f t="shared" si="9"/>
      </c>
      <c r="S70" s="21">
        <f t="shared" si="6"/>
      </c>
    </row>
    <row r="71" spans="1:17" s="21" customFormat="1" ht="15">
      <c r="A71" s="20">
        <v>58</v>
      </c>
      <c r="B71" s="20"/>
      <c r="C71" s="20"/>
      <c r="D71" s="20"/>
      <c r="E71" s="20"/>
      <c r="F71" s="133">
        <f t="shared" si="3"/>
      </c>
      <c r="G71" s="133"/>
      <c r="H71" s="133"/>
      <c r="I71" s="133"/>
      <c r="J71" s="133"/>
      <c r="K71" s="133"/>
      <c r="L71" s="21">
        <f t="shared" si="4"/>
      </c>
      <c r="M71" s="22">
        <f t="shared" si="5"/>
      </c>
      <c r="N71" s="64">
        <f t="shared" si="7"/>
      </c>
      <c r="O71" s="20">
        <f t="shared" si="10"/>
      </c>
      <c r="P71" s="31" t="s">
        <v>11</v>
      </c>
      <c r="Q71" s="88">
        <f t="shared" si="9"/>
      </c>
    </row>
    <row r="72" spans="1:19" s="21" customFormat="1" ht="15">
      <c r="A72" s="20">
        <v>59</v>
      </c>
      <c r="B72" s="20"/>
      <c r="C72" s="20"/>
      <c r="D72" s="20"/>
      <c r="E72" s="20"/>
      <c r="F72" s="133">
        <f t="shared" si="3"/>
      </c>
      <c r="G72" s="133"/>
      <c r="H72" s="133"/>
      <c r="I72" s="133"/>
      <c r="J72" s="133"/>
      <c r="K72" s="133"/>
      <c r="L72" s="21">
        <f t="shared" si="4"/>
      </c>
      <c r="M72" s="22">
        <f t="shared" si="5"/>
      </c>
      <c r="N72" s="64">
        <f t="shared" si="7"/>
      </c>
      <c r="O72" s="20">
        <f t="shared" si="10"/>
      </c>
      <c r="P72" s="31" t="s">
        <v>11</v>
      </c>
      <c r="Q72" s="88">
        <f t="shared" si="9"/>
      </c>
      <c r="S72" s="21">
        <f t="shared" si="6"/>
      </c>
    </row>
    <row r="73" spans="1:19" s="21" customFormat="1" ht="15">
      <c r="A73" s="20">
        <v>60</v>
      </c>
      <c r="B73" s="20"/>
      <c r="C73" s="20"/>
      <c r="D73" s="20"/>
      <c r="E73" s="20"/>
      <c r="F73" s="133">
        <f t="shared" si="3"/>
      </c>
      <c r="G73" s="133"/>
      <c r="H73" s="133"/>
      <c r="I73" s="133"/>
      <c r="J73" s="133"/>
      <c r="K73" s="133"/>
      <c r="L73" s="21">
        <f t="shared" si="4"/>
      </c>
      <c r="M73" s="22">
        <f t="shared" si="5"/>
      </c>
      <c r="N73" s="64">
        <f t="shared" si="7"/>
      </c>
      <c r="O73" s="20">
        <f t="shared" si="10"/>
      </c>
      <c r="P73" s="31" t="s">
        <v>11</v>
      </c>
      <c r="Q73" s="88">
        <f t="shared" si="9"/>
      </c>
      <c r="S73" s="21">
        <f t="shared" si="6"/>
      </c>
    </row>
    <row r="74" spans="1:19" s="21" customFormat="1" ht="15">
      <c r="A74" s="20">
        <v>61</v>
      </c>
      <c r="B74" s="20"/>
      <c r="C74" s="20"/>
      <c r="D74" s="20"/>
      <c r="E74" s="20"/>
      <c r="F74" s="133">
        <f t="shared" si="3"/>
      </c>
      <c r="G74" s="133"/>
      <c r="H74" s="133"/>
      <c r="I74" s="133"/>
      <c r="J74" s="133"/>
      <c r="K74" s="133"/>
      <c r="L74" s="21">
        <f t="shared" si="4"/>
      </c>
      <c r="M74" s="22">
        <f t="shared" si="5"/>
      </c>
      <c r="N74" s="64">
        <f t="shared" si="7"/>
      </c>
      <c r="O74" s="20">
        <f t="shared" si="10"/>
      </c>
      <c r="P74" s="31" t="s">
        <v>11</v>
      </c>
      <c r="Q74" s="88">
        <f t="shared" si="9"/>
      </c>
      <c r="S74" s="21">
        <f t="shared" si="6"/>
      </c>
    </row>
    <row r="75" spans="1:19" s="21" customFormat="1" ht="15">
      <c r="A75" s="20">
        <v>62</v>
      </c>
      <c r="B75" s="20"/>
      <c r="C75" s="20"/>
      <c r="D75" s="20"/>
      <c r="E75" s="20"/>
      <c r="F75" s="133">
        <f t="shared" si="3"/>
      </c>
      <c r="G75" s="133"/>
      <c r="H75" s="133"/>
      <c r="I75" s="133"/>
      <c r="J75" s="133"/>
      <c r="K75" s="133"/>
      <c r="L75" s="21">
        <f t="shared" si="4"/>
      </c>
      <c r="M75" s="22">
        <f t="shared" si="5"/>
      </c>
      <c r="N75" s="64">
        <f t="shared" si="7"/>
      </c>
      <c r="O75" s="20">
        <f t="shared" si="10"/>
      </c>
      <c r="P75" s="31" t="s">
        <v>11</v>
      </c>
      <c r="Q75" s="88">
        <f t="shared" si="9"/>
      </c>
      <c r="S75" s="21">
        <f t="shared" si="6"/>
      </c>
    </row>
    <row r="76" spans="1:19" s="21" customFormat="1" ht="15">
      <c r="A76" s="20">
        <v>63</v>
      </c>
      <c r="B76" s="20"/>
      <c r="C76" s="20"/>
      <c r="D76" s="20"/>
      <c r="E76" s="20"/>
      <c r="F76" s="133">
        <f t="shared" si="3"/>
      </c>
      <c r="G76" s="133"/>
      <c r="H76" s="133"/>
      <c r="I76" s="133"/>
      <c r="J76" s="133"/>
      <c r="K76" s="133"/>
      <c r="L76" s="21">
        <f t="shared" si="4"/>
      </c>
      <c r="M76" s="22">
        <f t="shared" si="5"/>
      </c>
      <c r="N76" s="64">
        <f t="shared" si="7"/>
      </c>
      <c r="O76" s="20">
        <f t="shared" si="10"/>
      </c>
      <c r="P76" s="31" t="s">
        <v>11</v>
      </c>
      <c r="Q76" s="88">
        <f t="shared" si="9"/>
      </c>
      <c r="S76" s="21">
        <f>IF(R198="","",IF(S198=R75,"doublon",""))</f>
      </c>
    </row>
    <row r="77" spans="1:19" s="21" customFormat="1" ht="15">
      <c r="A77" s="20">
        <v>64</v>
      </c>
      <c r="B77" s="20"/>
      <c r="C77" s="20"/>
      <c r="D77" s="20"/>
      <c r="E77" s="20"/>
      <c r="F77" s="133">
        <f t="shared" si="3"/>
      </c>
      <c r="G77" s="133"/>
      <c r="H77" s="133"/>
      <c r="I77" s="133"/>
      <c r="J77" s="133"/>
      <c r="K77" s="133"/>
      <c r="L77" s="21">
        <f t="shared" si="4"/>
      </c>
      <c r="M77" s="22">
        <f t="shared" si="5"/>
      </c>
      <c r="N77" s="64">
        <f t="shared" si="7"/>
      </c>
      <c r="O77" s="20">
        <f t="shared" si="10"/>
      </c>
      <c r="P77" s="31" t="s">
        <v>11</v>
      </c>
      <c r="Q77" s="88">
        <f t="shared" si="9"/>
      </c>
      <c r="S77" s="21">
        <f>IF(R199="","",IF(S199=R76,"doublon",""))</f>
      </c>
    </row>
    <row r="78" spans="1:19" s="21" customFormat="1" ht="15">
      <c r="A78" s="20">
        <v>65</v>
      </c>
      <c r="B78" s="20"/>
      <c r="C78" s="20"/>
      <c r="D78" s="20"/>
      <c r="E78" s="20"/>
      <c r="F78" s="133">
        <f t="shared" si="3"/>
      </c>
      <c r="G78" s="133"/>
      <c r="H78" s="133"/>
      <c r="I78" s="133"/>
      <c r="J78" s="133"/>
      <c r="K78" s="133"/>
      <c r="L78" s="21">
        <f t="shared" si="4"/>
      </c>
      <c r="M78" s="22">
        <f t="shared" si="5"/>
      </c>
      <c r="N78" s="64">
        <f>IF(ISBLANK(B78),"",VLOOKUP(B78,lp,5,FALSE))</f>
      </c>
      <c r="O78" s="20">
        <f aca="true" t="shared" si="11" ref="O78:O109">IF(ISBLANK(B78),"",VLOOKUP(B78,lp,7,FALSE))</f>
      </c>
      <c r="P78" s="31" t="s">
        <v>11</v>
      </c>
      <c r="Q78" s="88">
        <f>IF(COUNTIF($B$14:$B$200,B78)&gt;1,"x","")</f>
      </c>
      <c r="S78" s="21">
        <f>IF(R200="","",IF(S200=R77,"doublon",""))</f>
      </c>
    </row>
    <row r="79" spans="1:19" s="21" customFormat="1" ht="15">
      <c r="A79" s="20">
        <v>66</v>
      </c>
      <c r="B79" s="20"/>
      <c r="C79" s="20"/>
      <c r="D79" s="20"/>
      <c r="E79" s="20"/>
      <c r="F79" s="133">
        <f aca="true" t="shared" si="12" ref="F79:F97">IF(ISBLANK(B79),"",VLOOKUP(B79,lp,2,FALSE))</f>
      </c>
      <c r="G79" s="133"/>
      <c r="H79" s="133"/>
      <c r="I79" s="133"/>
      <c r="J79" s="133"/>
      <c r="K79" s="133"/>
      <c r="L79" s="21">
        <f t="shared" si="4"/>
      </c>
      <c r="M79" s="22">
        <f t="shared" si="5"/>
      </c>
      <c r="N79" s="64">
        <f>IF(ISBLANK(B79),"",VLOOKUP(B79,lp,5,FALSE))</f>
      </c>
      <c r="O79" s="20">
        <f t="shared" si="11"/>
      </c>
      <c r="P79" s="31" t="s">
        <v>11</v>
      </c>
      <c r="Q79" s="88">
        <f>IF(COUNTIF($B$14:$B$200,B79)&gt;1,"x","")</f>
      </c>
      <c r="S79" s="21" t="e">
        <f>IF(#REF!="","",IF(#REF!=R78,"doublon",""))</f>
        <v>#REF!</v>
      </c>
    </row>
    <row r="80" spans="1:19" s="21" customFormat="1" ht="15">
      <c r="A80" s="20">
        <v>67</v>
      </c>
      <c r="B80" s="20"/>
      <c r="C80" s="20"/>
      <c r="D80" s="20"/>
      <c r="E80" s="20"/>
      <c r="F80" s="133">
        <f t="shared" si="12"/>
      </c>
      <c r="G80" s="133"/>
      <c r="H80" s="133"/>
      <c r="I80" s="133"/>
      <c r="J80" s="133"/>
      <c r="K80" s="133"/>
      <c r="L80" s="21">
        <f aca="true" t="shared" si="13" ref="L80:L97">IF(ISBLANK(B80),"",VLOOKUP(B80,lp,3,FALSE))</f>
      </c>
      <c r="M80" s="22">
        <f aca="true" t="shared" si="14" ref="M80:M97">IF(ISBLANK(B80),"",VLOOKUP(B80,lp,4,FALSE))</f>
      </c>
      <c r="N80" s="64">
        <f aca="true" t="shared" si="15" ref="N80:N97">IF(ISBLANK(B80),"",VLOOKUP(B80,lp,5,FALSE))</f>
      </c>
      <c r="O80" s="20">
        <f t="shared" si="11"/>
      </c>
      <c r="P80" s="31" t="s">
        <v>11</v>
      </c>
      <c r="Q80" s="88">
        <f aca="true" t="shared" si="16" ref="Q80:Q97">IF(COUNTIF($B$14:$B$200,B80)&gt;1,"x","")</f>
      </c>
      <c r="S80" s="21" t="e">
        <f>IF(#REF!="","",IF(#REF!=R79,"doublon",""))</f>
        <v>#REF!</v>
      </c>
    </row>
    <row r="81" spans="1:19" s="21" customFormat="1" ht="15">
      <c r="A81" s="20">
        <v>68</v>
      </c>
      <c r="B81" s="20"/>
      <c r="C81" s="20"/>
      <c r="D81" s="20"/>
      <c r="E81" s="20"/>
      <c r="F81" s="20">
        <f t="shared" si="12"/>
      </c>
      <c r="G81" s="20"/>
      <c r="H81" s="20"/>
      <c r="I81" s="20"/>
      <c r="J81" s="20"/>
      <c r="K81" s="20"/>
      <c r="L81" s="21">
        <f t="shared" si="13"/>
      </c>
      <c r="M81" s="22">
        <f t="shared" si="14"/>
      </c>
      <c r="N81" s="64">
        <f t="shared" si="15"/>
      </c>
      <c r="O81" s="20">
        <f t="shared" si="11"/>
      </c>
      <c r="P81" s="31" t="s">
        <v>11</v>
      </c>
      <c r="Q81" s="88">
        <f t="shared" si="16"/>
      </c>
      <c r="S81" s="21" t="e">
        <f>IF(#REF!="","",IF(#REF!=R80,"doublon",""))</f>
        <v>#REF!</v>
      </c>
    </row>
    <row r="82" spans="1:19" s="21" customFormat="1" ht="15">
      <c r="A82" s="20">
        <v>69</v>
      </c>
      <c r="B82" s="20"/>
      <c r="C82" s="20"/>
      <c r="D82" s="20"/>
      <c r="E82" s="20"/>
      <c r="F82" s="20">
        <f t="shared" si="12"/>
      </c>
      <c r="G82" s="20"/>
      <c r="H82" s="20"/>
      <c r="I82" s="20"/>
      <c r="J82" s="20"/>
      <c r="K82" s="20"/>
      <c r="L82" s="21">
        <f t="shared" si="13"/>
      </c>
      <c r="M82" s="22">
        <f t="shared" si="14"/>
      </c>
      <c r="N82" s="64">
        <f t="shared" si="15"/>
      </c>
      <c r="O82" s="20">
        <f t="shared" si="11"/>
      </c>
      <c r="P82" s="31" t="s">
        <v>11</v>
      </c>
      <c r="Q82" s="88">
        <f t="shared" si="16"/>
      </c>
      <c r="S82" s="21" t="e">
        <f>IF(#REF!="","",IF(#REF!=R81,"doublon",""))</f>
        <v>#REF!</v>
      </c>
    </row>
    <row r="83" spans="1:19" s="21" customFormat="1" ht="15">
      <c r="A83" s="20">
        <v>70</v>
      </c>
      <c r="B83" s="20"/>
      <c r="C83" s="20"/>
      <c r="D83" s="20"/>
      <c r="E83" s="20"/>
      <c r="F83" s="20">
        <f t="shared" si="12"/>
      </c>
      <c r="G83" s="20"/>
      <c r="H83" s="20"/>
      <c r="I83" s="20"/>
      <c r="J83" s="20"/>
      <c r="K83" s="20"/>
      <c r="L83" s="21">
        <f t="shared" si="13"/>
      </c>
      <c r="M83" s="22">
        <f t="shared" si="14"/>
      </c>
      <c r="N83" s="64">
        <f t="shared" si="15"/>
      </c>
      <c r="O83" s="20">
        <f t="shared" si="11"/>
      </c>
      <c r="P83" s="31" t="s">
        <v>11</v>
      </c>
      <c r="Q83" s="88">
        <f t="shared" si="16"/>
      </c>
      <c r="S83" s="21" t="e">
        <f>IF(#REF!="","",IF(#REF!=R82,"doublon",""))</f>
        <v>#REF!</v>
      </c>
    </row>
    <row r="84" spans="1:19" s="21" customFormat="1" ht="15">
      <c r="A84" s="20">
        <v>71</v>
      </c>
      <c r="B84" s="20"/>
      <c r="C84" s="20"/>
      <c r="D84" s="20"/>
      <c r="E84" s="20"/>
      <c r="F84" s="20">
        <f t="shared" si="12"/>
      </c>
      <c r="G84" s="20"/>
      <c r="H84" s="20"/>
      <c r="I84" s="20"/>
      <c r="J84" s="20"/>
      <c r="K84" s="20"/>
      <c r="L84" s="21">
        <f t="shared" si="13"/>
      </c>
      <c r="M84" s="22">
        <f t="shared" si="14"/>
      </c>
      <c r="N84" s="64">
        <f t="shared" si="15"/>
      </c>
      <c r="O84" s="20">
        <f t="shared" si="11"/>
      </c>
      <c r="P84" s="31" t="s">
        <v>11</v>
      </c>
      <c r="Q84" s="88">
        <f t="shared" si="16"/>
      </c>
      <c r="S84" s="21" t="e">
        <f>IF(#REF!="","",IF(#REF!=R83,"doublon",""))</f>
        <v>#REF!</v>
      </c>
    </row>
    <row r="85" spans="1:19" s="21" customFormat="1" ht="15">
      <c r="A85" s="20">
        <v>72</v>
      </c>
      <c r="B85" s="20"/>
      <c r="C85" s="20"/>
      <c r="D85" s="20"/>
      <c r="E85" s="20"/>
      <c r="F85" s="20">
        <f t="shared" si="12"/>
      </c>
      <c r="G85" s="20"/>
      <c r="H85" s="20"/>
      <c r="I85" s="20"/>
      <c r="J85" s="20"/>
      <c r="K85" s="20"/>
      <c r="L85" s="21">
        <f t="shared" si="13"/>
      </c>
      <c r="M85" s="22">
        <f t="shared" si="14"/>
      </c>
      <c r="N85" s="64">
        <f t="shared" si="15"/>
      </c>
      <c r="O85" s="20">
        <f t="shared" si="11"/>
      </c>
      <c r="P85" s="31" t="s">
        <v>11</v>
      </c>
      <c r="Q85" s="88">
        <f t="shared" si="16"/>
      </c>
      <c r="S85" s="21" t="e">
        <f>IF(#REF!="","",IF(#REF!=R84,"doublon",""))</f>
        <v>#REF!</v>
      </c>
    </row>
    <row r="86" spans="1:19" s="21" customFormat="1" ht="15">
      <c r="A86" s="20">
        <v>73</v>
      </c>
      <c r="B86" s="20"/>
      <c r="C86" s="20"/>
      <c r="D86" s="20"/>
      <c r="E86" s="20"/>
      <c r="F86" s="20">
        <f t="shared" si="12"/>
      </c>
      <c r="G86" s="20"/>
      <c r="H86" s="20"/>
      <c r="I86" s="20"/>
      <c r="J86" s="20"/>
      <c r="K86" s="20"/>
      <c r="L86" s="21">
        <f t="shared" si="13"/>
      </c>
      <c r="M86" s="22">
        <f t="shared" si="14"/>
      </c>
      <c r="N86" s="64">
        <f t="shared" si="15"/>
      </c>
      <c r="O86" s="20">
        <f t="shared" si="11"/>
      </c>
      <c r="P86" s="31" t="s">
        <v>11</v>
      </c>
      <c r="Q86" s="88">
        <f t="shared" si="16"/>
      </c>
      <c r="S86" s="21" t="e">
        <f>IF(#REF!="","",IF(#REF!=R85,"doublon",""))</f>
        <v>#REF!</v>
      </c>
    </row>
    <row r="87" spans="1:19" s="21" customFormat="1" ht="15">
      <c r="A87" s="20">
        <v>74</v>
      </c>
      <c r="B87" s="20"/>
      <c r="C87" s="20"/>
      <c r="D87" s="20"/>
      <c r="E87" s="20"/>
      <c r="F87" s="20">
        <f t="shared" si="12"/>
      </c>
      <c r="G87" s="20"/>
      <c r="H87" s="20"/>
      <c r="I87" s="20"/>
      <c r="J87" s="20"/>
      <c r="K87" s="20"/>
      <c r="L87" s="21">
        <f t="shared" si="13"/>
      </c>
      <c r="M87" s="22">
        <f t="shared" si="14"/>
      </c>
      <c r="N87" s="64">
        <f t="shared" si="15"/>
      </c>
      <c r="O87" s="20">
        <f t="shared" si="11"/>
      </c>
      <c r="P87" s="31" t="s">
        <v>11</v>
      </c>
      <c r="Q87" s="88">
        <f t="shared" si="16"/>
      </c>
      <c r="S87" s="21" t="e">
        <f>IF(#REF!="","",IF(#REF!=R86,"doublon",""))</f>
        <v>#REF!</v>
      </c>
    </row>
    <row r="88" spans="1:19" s="21" customFormat="1" ht="15">
      <c r="A88" s="20">
        <v>75</v>
      </c>
      <c r="B88" s="20"/>
      <c r="C88" s="20"/>
      <c r="D88" s="20"/>
      <c r="E88" s="20"/>
      <c r="F88" s="20">
        <f t="shared" si="12"/>
      </c>
      <c r="G88" s="20"/>
      <c r="H88" s="20"/>
      <c r="I88" s="20"/>
      <c r="J88" s="20"/>
      <c r="K88" s="20"/>
      <c r="L88" s="21">
        <f t="shared" si="13"/>
      </c>
      <c r="M88" s="22">
        <f t="shared" si="14"/>
      </c>
      <c r="N88" s="64">
        <f t="shared" si="15"/>
      </c>
      <c r="O88" s="20">
        <f t="shared" si="11"/>
      </c>
      <c r="P88" s="31" t="s">
        <v>11</v>
      </c>
      <c r="Q88" s="88">
        <f t="shared" si="16"/>
      </c>
      <c r="S88" s="21" t="e">
        <f>IF(#REF!="","",IF(#REF!=R87,"doublon",""))</f>
        <v>#REF!</v>
      </c>
    </row>
    <row r="89" spans="1:19" s="21" customFormat="1" ht="15">
      <c r="A89" s="20">
        <v>76</v>
      </c>
      <c r="B89" s="20"/>
      <c r="C89" s="20"/>
      <c r="D89" s="20"/>
      <c r="E89" s="20"/>
      <c r="F89" s="20">
        <f t="shared" si="12"/>
      </c>
      <c r="G89" s="20"/>
      <c r="H89" s="20"/>
      <c r="I89" s="20"/>
      <c r="J89" s="20"/>
      <c r="K89" s="20"/>
      <c r="L89" s="21">
        <f t="shared" si="13"/>
      </c>
      <c r="M89" s="22">
        <f t="shared" si="14"/>
      </c>
      <c r="N89" s="64">
        <f t="shared" si="15"/>
      </c>
      <c r="O89" s="20">
        <f t="shared" si="11"/>
      </c>
      <c r="P89" s="31" t="s">
        <v>11</v>
      </c>
      <c r="Q89" s="88">
        <f t="shared" si="16"/>
      </c>
      <c r="S89" s="21" t="e">
        <f>IF(#REF!="","",IF(#REF!=R88,"doublon",""))</f>
        <v>#REF!</v>
      </c>
    </row>
    <row r="90" spans="1:19" s="21" customFormat="1" ht="15">
      <c r="A90" s="20">
        <v>77</v>
      </c>
      <c r="B90" s="20"/>
      <c r="C90" s="20"/>
      <c r="D90" s="20"/>
      <c r="E90" s="20"/>
      <c r="F90" s="20">
        <f t="shared" si="12"/>
      </c>
      <c r="G90" s="20"/>
      <c r="H90" s="20"/>
      <c r="I90" s="20"/>
      <c r="J90" s="20"/>
      <c r="K90" s="20"/>
      <c r="L90" s="21">
        <f t="shared" si="13"/>
      </c>
      <c r="M90" s="22">
        <f t="shared" si="14"/>
      </c>
      <c r="N90" s="64">
        <f t="shared" si="15"/>
      </c>
      <c r="O90" s="20">
        <f t="shared" si="11"/>
      </c>
      <c r="P90" s="31" t="s">
        <v>11</v>
      </c>
      <c r="Q90" s="88">
        <f t="shared" si="16"/>
      </c>
      <c r="S90" s="21" t="e">
        <f>IF(#REF!="","",IF(#REF!=R89,"doublon",""))</f>
        <v>#REF!</v>
      </c>
    </row>
    <row r="91" spans="1:19" s="21" customFormat="1" ht="15">
      <c r="A91" s="20">
        <v>78</v>
      </c>
      <c r="B91" s="20"/>
      <c r="C91" s="20"/>
      <c r="D91" s="20"/>
      <c r="E91" s="20"/>
      <c r="F91" s="20">
        <f t="shared" si="12"/>
      </c>
      <c r="G91" s="20"/>
      <c r="H91" s="20"/>
      <c r="I91" s="20"/>
      <c r="J91" s="20"/>
      <c r="K91" s="20"/>
      <c r="L91" s="21">
        <f t="shared" si="13"/>
      </c>
      <c r="M91" s="22">
        <f t="shared" si="14"/>
      </c>
      <c r="N91" s="64">
        <f t="shared" si="15"/>
      </c>
      <c r="O91" s="20">
        <f t="shared" si="11"/>
      </c>
      <c r="P91" s="31" t="s">
        <v>11</v>
      </c>
      <c r="Q91" s="88">
        <f t="shared" si="16"/>
      </c>
      <c r="S91" s="21" t="e">
        <f>IF(#REF!="","",IF(#REF!=R90,"doublon",""))</f>
        <v>#REF!</v>
      </c>
    </row>
    <row r="92" spans="1:19" s="21" customFormat="1" ht="15">
      <c r="A92" s="20">
        <v>79</v>
      </c>
      <c r="B92" s="20"/>
      <c r="C92" s="20"/>
      <c r="D92" s="20"/>
      <c r="E92" s="20"/>
      <c r="F92" s="20">
        <f t="shared" si="12"/>
      </c>
      <c r="G92" s="20"/>
      <c r="H92" s="20"/>
      <c r="I92" s="20"/>
      <c r="J92" s="20"/>
      <c r="K92" s="20"/>
      <c r="L92" s="21">
        <f t="shared" si="13"/>
      </c>
      <c r="M92" s="22">
        <f t="shared" si="14"/>
      </c>
      <c r="N92" s="64">
        <f t="shared" si="15"/>
      </c>
      <c r="O92" s="20">
        <f t="shared" si="11"/>
      </c>
      <c r="P92" s="31" t="s">
        <v>11</v>
      </c>
      <c r="Q92" s="88">
        <f t="shared" si="16"/>
      </c>
      <c r="S92" s="21" t="e">
        <f>IF(#REF!="","",IF(#REF!=R91,"doublon",""))</f>
        <v>#REF!</v>
      </c>
    </row>
    <row r="93" spans="1:19" s="21" customFormat="1" ht="15">
      <c r="A93" s="20">
        <v>80</v>
      </c>
      <c r="B93" s="20"/>
      <c r="C93" s="20"/>
      <c r="D93" s="20"/>
      <c r="E93" s="20"/>
      <c r="F93" s="20">
        <f t="shared" si="12"/>
      </c>
      <c r="G93" s="20"/>
      <c r="H93" s="20"/>
      <c r="I93" s="20"/>
      <c r="J93" s="20"/>
      <c r="K93" s="20"/>
      <c r="L93" s="21">
        <f t="shared" si="13"/>
      </c>
      <c r="M93" s="22">
        <f t="shared" si="14"/>
      </c>
      <c r="N93" s="64">
        <f t="shared" si="15"/>
      </c>
      <c r="O93" s="20">
        <f t="shared" si="11"/>
      </c>
      <c r="P93" s="31" t="s">
        <v>11</v>
      </c>
      <c r="Q93" s="88">
        <f t="shared" si="16"/>
      </c>
      <c r="S93" s="21" t="e">
        <f>IF(#REF!="","",IF(#REF!=R92,"doublon",""))</f>
        <v>#REF!</v>
      </c>
    </row>
    <row r="94" spans="1:19" s="21" customFormat="1" ht="15">
      <c r="A94" s="20">
        <v>81</v>
      </c>
      <c r="B94" s="20"/>
      <c r="C94" s="20"/>
      <c r="D94" s="20"/>
      <c r="E94" s="20"/>
      <c r="F94" s="20">
        <f t="shared" si="12"/>
      </c>
      <c r="G94" s="20"/>
      <c r="H94" s="20"/>
      <c r="I94" s="20"/>
      <c r="J94" s="20"/>
      <c r="K94" s="20"/>
      <c r="L94" s="21">
        <f t="shared" si="13"/>
      </c>
      <c r="M94" s="22">
        <f t="shared" si="14"/>
      </c>
      <c r="N94" s="64">
        <f t="shared" si="15"/>
      </c>
      <c r="O94" s="20">
        <f t="shared" si="11"/>
      </c>
      <c r="P94" s="31" t="s">
        <v>11</v>
      </c>
      <c r="Q94" s="88">
        <f t="shared" si="16"/>
      </c>
      <c r="S94" s="21" t="e">
        <f>IF(#REF!="","",IF(#REF!=R93,"doublon",""))</f>
        <v>#REF!</v>
      </c>
    </row>
    <row r="95" spans="1:19" s="21" customFormat="1" ht="15">
      <c r="A95" s="20">
        <v>82</v>
      </c>
      <c r="B95" s="20"/>
      <c r="C95" s="20"/>
      <c r="D95" s="20"/>
      <c r="E95" s="20"/>
      <c r="F95" s="20">
        <f t="shared" si="12"/>
      </c>
      <c r="G95" s="20"/>
      <c r="H95" s="20"/>
      <c r="I95" s="20"/>
      <c r="J95" s="20"/>
      <c r="K95" s="20"/>
      <c r="L95" s="21">
        <f t="shared" si="13"/>
      </c>
      <c r="M95" s="22">
        <f t="shared" si="14"/>
      </c>
      <c r="N95" s="64">
        <f t="shared" si="15"/>
      </c>
      <c r="O95" s="20">
        <f t="shared" si="11"/>
      </c>
      <c r="P95" s="31" t="s">
        <v>11</v>
      </c>
      <c r="Q95" s="88">
        <f t="shared" si="16"/>
      </c>
      <c r="S95" s="21" t="e">
        <f>IF(#REF!="","",IF(#REF!=R94,"doublon",""))</f>
        <v>#REF!</v>
      </c>
    </row>
    <row r="96" spans="1:19" s="21" customFormat="1" ht="15">
      <c r="A96" s="20">
        <v>83</v>
      </c>
      <c r="B96" s="20"/>
      <c r="C96" s="20"/>
      <c r="D96" s="20"/>
      <c r="E96" s="20"/>
      <c r="F96" s="20">
        <f t="shared" si="12"/>
      </c>
      <c r="G96" s="20"/>
      <c r="H96" s="20"/>
      <c r="I96" s="20"/>
      <c r="J96" s="20"/>
      <c r="K96" s="20"/>
      <c r="L96" s="21">
        <f t="shared" si="13"/>
      </c>
      <c r="M96" s="22">
        <f t="shared" si="14"/>
      </c>
      <c r="N96" s="64">
        <f t="shared" si="15"/>
      </c>
      <c r="O96" s="20">
        <f t="shared" si="11"/>
      </c>
      <c r="P96" s="31" t="s">
        <v>11</v>
      </c>
      <c r="Q96" s="88">
        <f t="shared" si="16"/>
      </c>
      <c r="S96" s="21" t="e">
        <f>IF(#REF!="","",IF(#REF!=R95,"doublon",""))</f>
        <v>#REF!</v>
      </c>
    </row>
    <row r="97" spans="1:19" s="21" customFormat="1" ht="15">
      <c r="A97" s="20">
        <v>84</v>
      </c>
      <c r="B97" s="20"/>
      <c r="C97" s="20"/>
      <c r="D97" s="20"/>
      <c r="E97" s="20"/>
      <c r="F97" s="20">
        <f t="shared" si="12"/>
      </c>
      <c r="G97" s="20"/>
      <c r="H97" s="20"/>
      <c r="I97" s="20"/>
      <c r="J97" s="20"/>
      <c r="K97" s="20"/>
      <c r="L97" s="21">
        <f t="shared" si="13"/>
      </c>
      <c r="M97" s="22">
        <f t="shared" si="14"/>
      </c>
      <c r="N97" s="64">
        <f t="shared" si="15"/>
      </c>
      <c r="O97" s="20">
        <f t="shared" si="11"/>
      </c>
      <c r="P97" s="31" t="s">
        <v>11</v>
      </c>
      <c r="Q97" s="88">
        <f t="shared" si="16"/>
      </c>
      <c r="S97" s="21" t="e">
        <f>IF(#REF!="","",IF(#REF!=R96,"doublon",""))</f>
        <v>#REF!</v>
      </c>
    </row>
    <row r="98" spans="1:17" s="21" customFormat="1" ht="15">
      <c r="A98" s="20">
        <v>85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M98" s="22"/>
      <c r="N98" s="64"/>
      <c r="O98" s="20">
        <f t="shared" si="11"/>
      </c>
      <c r="P98" s="31"/>
      <c r="Q98" s="88"/>
    </row>
    <row r="99" spans="1:17" s="21" customFormat="1" ht="15">
      <c r="A99" s="20">
        <v>86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M99" s="22"/>
      <c r="N99" s="64"/>
      <c r="O99" s="20">
        <f t="shared" si="11"/>
      </c>
      <c r="P99" s="31"/>
      <c r="Q99" s="88"/>
    </row>
    <row r="100" spans="1:17" s="21" customFormat="1" ht="15">
      <c r="A100" s="20">
        <v>87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M100" s="22"/>
      <c r="N100" s="64"/>
      <c r="O100" s="20">
        <f t="shared" si="11"/>
      </c>
      <c r="P100" s="31"/>
      <c r="Q100" s="88"/>
    </row>
    <row r="101" spans="1:17" s="21" customFormat="1" ht="15">
      <c r="A101" s="20">
        <v>88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M101" s="22"/>
      <c r="N101" s="64"/>
      <c r="O101" s="20">
        <f t="shared" si="11"/>
      </c>
      <c r="P101" s="31"/>
      <c r="Q101" s="88"/>
    </row>
    <row r="102" spans="1:17" s="21" customFormat="1" ht="15">
      <c r="A102" s="20">
        <v>89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M102" s="22"/>
      <c r="N102" s="64"/>
      <c r="O102" s="20">
        <f t="shared" si="11"/>
      </c>
      <c r="P102" s="31"/>
      <c r="Q102" s="88"/>
    </row>
    <row r="103" spans="1:17" s="21" customFormat="1" ht="15">
      <c r="A103" s="20">
        <v>90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M103" s="22"/>
      <c r="N103" s="64"/>
      <c r="O103" s="20">
        <f t="shared" si="11"/>
      </c>
      <c r="P103" s="31"/>
      <c r="Q103" s="88"/>
    </row>
    <row r="104" spans="1:17" s="21" customFormat="1" ht="15">
      <c r="A104" s="20">
        <v>91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M104" s="22"/>
      <c r="N104" s="64"/>
      <c r="O104" s="20">
        <f t="shared" si="11"/>
      </c>
      <c r="P104" s="31"/>
      <c r="Q104" s="88"/>
    </row>
    <row r="105" spans="1:17" s="21" customFormat="1" ht="15">
      <c r="A105" s="20">
        <v>92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M105" s="22"/>
      <c r="N105" s="64"/>
      <c r="O105" s="20">
        <f t="shared" si="11"/>
      </c>
      <c r="P105" s="31"/>
      <c r="Q105" s="88"/>
    </row>
    <row r="106" spans="1:17" s="21" customFormat="1" ht="15">
      <c r="A106" s="20">
        <v>93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M106" s="22"/>
      <c r="N106" s="64"/>
      <c r="O106" s="20">
        <f t="shared" si="11"/>
      </c>
      <c r="P106" s="31"/>
      <c r="Q106" s="88"/>
    </row>
    <row r="107" spans="1:17" s="21" customFormat="1" ht="15">
      <c r="A107" s="20">
        <v>94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M107" s="22"/>
      <c r="N107" s="64"/>
      <c r="O107" s="20">
        <f t="shared" si="11"/>
      </c>
      <c r="P107" s="31"/>
      <c r="Q107" s="88"/>
    </row>
    <row r="108" spans="1:17" s="21" customFormat="1" ht="15">
      <c r="A108" s="20">
        <v>95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M108" s="22"/>
      <c r="N108" s="64"/>
      <c r="O108" s="20">
        <f t="shared" si="11"/>
      </c>
      <c r="P108" s="31"/>
      <c r="Q108" s="88"/>
    </row>
    <row r="109" spans="1:17" s="21" customFormat="1" ht="15">
      <c r="A109" s="20">
        <v>96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M109" s="22"/>
      <c r="N109" s="64"/>
      <c r="O109" s="20">
        <f t="shared" si="11"/>
      </c>
      <c r="P109" s="31"/>
      <c r="Q109" s="88"/>
    </row>
    <row r="110" spans="1:17" s="21" customFormat="1" ht="15">
      <c r="A110" s="20">
        <v>97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M110" s="22"/>
      <c r="N110" s="64"/>
      <c r="O110" s="20">
        <f aca="true" t="shared" si="17" ref="O110:O141">IF(ISBLANK(B110),"",VLOOKUP(B110,lp,7,FALSE))</f>
      </c>
      <c r="P110" s="31"/>
      <c r="Q110" s="88"/>
    </row>
    <row r="111" spans="1:17" s="21" customFormat="1" ht="15">
      <c r="A111" s="20">
        <v>98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M111" s="22"/>
      <c r="N111" s="64"/>
      <c r="O111" s="20">
        <f t="shared" si="17"/>
      </c>
      <c r="P111" s="31"/>
      <c r="Q111" s="88"/>
    </row>
    <row r="112" spans="1:17" s="21" customFormat="1" ht="15">
      <c r="A112" s="20">
        <v>99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M112" s="22"/>
      <c r="N112" s="64"/>
      <c r="O112" s="20">
        <f t="shared" si="17"/>
      </c>
      <c r="P112" s="31"/>
      <c r="Q112" s="88"/>
    </row>
    <row r="113" spans="1:17" s="21" customFormat="1" ht="15">
      <c r="A113" s="20">
        <v>100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M113" s="22"/>
      <c r="N113" s="64"/>
      <c r="O113" s="20">
        <f t="shared" si="17"/>
      </c>
      <c r="P113" s="31"/>
      <c r="Q113" s="88"/>
    </row>
    <row r="114" spans="1:17" s="21" customFormat="1" ht="15">
      <c r="A114" s="20">
        <v>101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M114" s="22"/>
      <c r="N114" s="64"/>
      <c r="O114" s="20">
        <f t="shared" si="17"/>
      </c>
      <c r="P114" s="31"/>
      <c r="Q114" s="88"/>
    </row>
    <row r="115" spans="1:17" s="21" customFormat="1" ht="15">
      <c r="A115" s="20">
        <v>102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M115" s="22"/>
      <c r="N115" s="64"/>
      <c r="O115" s="20">
        <f t="shared" si="17"/>
      </c>
      <c r="P115" s="31"/>
      <c r="Q115" s="88"/>
    </row>
    <row r="116" spans="1:17" s="21" customFormat="1" ht="15">
      <c r="A116" s="20">
        <v>103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M116" s="22"/>
      <c r="N116" s="64"/>
      <c r="O116" s="20">
        <f t="shared" si="17"/>
      </c>
      <c r="P116" s="31"/>
      <c r="Q116" s="88"/>
    </row>
    <row r="117" spans="1:17" s="21" customFormat="1" ht="15">
      <c r="A117" s="20">
        <v>104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M117" s="22"/>
      <c r="N117" s="64"/>
      <c r="O117" s="20">
        <f t="shared" si="17"/>
      </c>
      <c r="P117" s="31"/>
      <c r="Q117" s="88"/>
    </row>
    <row r="118" spans="1:17" s="21" customFormat="1" ht="15">
      <c r="A118" s="20">
        <v>105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M118" s="22"/>
      <c r="N118" s="64"/>
      <c r="O118" s="20">
        <f t="shared" si="17"/>
      </c>
      <c r="P118" s="31"/>
      <c r="Q118" s="88"/>
    </row>
    <row r="119" spans="1:17" s="21" customFormat="1" ht="15">
      <c r="A119" s="20">
        <v>106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M119" s="22"/>
      <c r="N119" s="64"/>
      <c r="O119" s="20">
        <f t="shared" si="17"/>
      </c>
      <c r="P119" s="31"/>
      <c r="Q119" s="88"/>
    </row>
    <row r="120" spans="1:17" s="21" customFormat="1" ht="15">
      <c r="A120" s="20">
        <v>107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M120" s="22"/>
      <c r="N120" s="64"/>
      <c r="O120" s="20">
        <f t="shared" si="17"/>
      </c>
      <c r="P120" s="31"/>
      <c r="Q120" s="88"/>
    </row>
    <row r="121" spans="1:17" s="21" customFormat="1" ht="15">
      <c r="A121" s="20">
        <v>108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M121" s="22"/>
      <c r="N121" s="64"/>
      <c r="O121" s="20">
        <f t="shared" si="17"/>
      </c>
      <c r="P121" s="31"/>
      <c r="Q121" s="88"/>
    </row>
    <row r="122" spans="1:17" s="21" customFormat="1" ht="15">
      <c r="A122" s="20">
        <v>109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M122" s="22"/>
      <c r="N122" s="64"/>
      <c r="O122" s="20">
        <f t="shared" si="17"/>
      </c>
      <c r="P122" s="31"/>
      <c r="Q122" s="88"/>
    </row>
    <row r="123" spans="1:17" s="21" customFormat="1" ht="15">
      <c r="A123" s="20">
        <v>110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M123" s="22"/>
      <c r="N123" s="64"/>
      <c r="O123" s="20">
        <f t="shared" si="17"/>
      </c>
      <c r="P123" s="31"/>
      <c r="Q123" s="88"/>
    </row>
    <row r="124" spans="1:17" s="21" customFormat="1" ht="15">
      <c r="A124" s="20">
        <v>111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M124" s="22"/>
      <c r="N124" s="64"/>
      <c r="O124" s="20">
        <f t="shared" si="17"/>
      </c>
      <c r="P124" s="31"/>
      <c r="Q124" s="88"/>
    </row>
    <row r="125" spans="1:17" s="21" customFormat="1" ht="15">
      <c r="A125" s="20">
        <v>112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M125" s="22"/>
      <c r="N125" s="64"/>
      <c r="O125" s="20">
        <f t="shared" si="17"/>
      </c>
      <c r="P125" s="31"/>
      <c r="Q125" s="88"/>
    </row>
    <row r="126" spans="1:17" s="21" customFormat="1" ht="15">
      <c r="A126" s="20">
        <v>113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M126" s="22"/>
      <c r="N126" s="64"/>
      <c r="O126" s="20">
        <f t="shared" si="17"/>
      </c>
      <c r="P126" s="31"/>
      <c r="Q126" s="88"/>
    </row>
    <row r="127" spans="1:17" s="21" customFormat="1" ht="15">
      <c r="A127" s="20">
        <v>114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M127" s="22"/>
      <c r="N127" s="64"/>
      <c r="O127" s="20">
        <f t="shared" si="17"/>
      </c>
      <c r="P127" s="31"/>
      <c r="Q127" s="88"/>
    </row>
    <row r="128" spans="1:17" s="21" customFormat="1" ht="15">
      <c r="A128" s="20">
        <v>115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M128" s="22"/>
      <c r="N128" s="64"/>
      <c r="O128" s="20">
        <f t="shared" si="17"/>
      </c>
      <c r="P128" s="31"/>
      <c r="Q128" s="88"/>
    </row>
    <row r="129" spans="1:17" s="21" customFormat="1" ht="15">
      <c r="A129" s="20">
        <v>116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M129" s="22"/>
      <c r="N129" s="64"/>
      <c r="O129" s="20">
        <f t="shared" si="17"/>
      </c>
      <c r="P129" s="31"/>
      <c r="Q129" s="88"/>
    </row>
    <row r="130" spans="1:17" s="21" customFormat="1" ht="15">
      <c r="A130" s="20">
        <v>117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M130" s="22"/>
      <c r="N130" s="64"/>
      <c r="O130" s="20">
        <f t="shared" si="17"/>
      </c>
      <c r="P130" s="31"/>
      <c r="Q130" s="88"/>
    </row>
    <row r="131" spans="1:17" s="21" customFormat="1" ht="15">
      <c r="A131" s="20">
        <v>118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M131" s="22"/>
      <c r="N131" s="64"/>
      <c r="O131" s="20">
        <f t="shared" si="17"/>
      </c>
      <c r="P131" s="31"/>
      <c r="Q131" s="88"/>
    </row>
    <row r="132" spans="1:17" s="21" customFormat="1" ht="15">
      <c r="A132" s="20">
        <v>119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M132" s="22"/>
      <c r="N132" s="64"/>
      <c r="O132" s="20">
        <f t="shared" si="17"/>
      </c>
      <c r="P132" s="31"/>
      <c r="Q132" s="88"/>
    </row>
    <row r="133" spans="1:17" s="21" customFormat="1" ht="15">
      <c r="A133" s="20">
        <v>120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M133" s="22"/>
      <c r="N133" s="64"/>
      <c r="O133" s="20">
        <f t="shared" si="17"/>
      </c>
      <c r="P133" s="31"/>
      <c r="Q133" s="88"/>
    </row>
    <row r="134" spans="1:17" s="21" customFormat="1" ht="15">
      <c r="A134" s="20">
        <v>121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M134" s="22"/>
      <c r="N134" s="64"/>
      <c r="O134" s="20">
        <f t="shared" si="17"/>
      </c>
      <c r="P134" s="31"/>
      <c r="Q134" s="88"/>
    </row>
    <row r="135" spans="1:17" s="21" customFormat="1" ht="15">
      <c r="A135" s="20">
        <v>122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M135" s="22"/>
      <c r="N135" s="64"/>
      <c r="O135" s="20">
        <f t="shared" si="17"/>
      </c>
      <c r="P135" s="31"/>
      <c r="Q135" s="88"/>
    </row>
    <row r="136" spans="1:17" s="21" customFormat="1" ht="15">
      <c r="A136" s="20">
        <v>123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M136" s="22"/>
      <c r="N136" s="64"/>
      <c r="O136" s="20">
        <f t="shared" si="17"/>
      </c>
      <c r="P136" s="31"/>
      <c r="Q136" s="88"/>
    </row>
    <row r="137" spans="1:17" s="21" customFormat="1" ht="15">
      <c r="A137" s="20">
        <v>124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M137" s="22"/>
      <c r="N137" s="64"/>
      <c r="O137" s="20">
        <f t="shared" si="17"/>
      </c>
      <c r="P137" s="31"/>
      <c r="Q137" s="88"/>
    </row>
    <row r="138" spans="1:17" s="21" customFormat="1" ht="15">
      <c r="A138" s="20">
        <v>125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M138" s="22"/>
      <c r="N138" s="64"/>
      <c r="O138" s="20">
        <f t="shared" si="17"/>
      </c>
      <c r="P138" s="31"/>
      <c r="Q138" s="88"/>
    </row>
    <row r="139" spans="1:17" s="21" customFormat="1" ht="15">
      <c r="A139" s="38">
        <v>126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M139" s="22"/>
      <c r="N139" s="64"/>
      <c r="O139" s="20">
        <f t="shared" si="17"/>
      </c>
      <c r="P139" s="31"/>
      <c r="Q139" s="88"/>
    </row>
    <row r="140" spans="1:17" s="21" customFormat="1" ht="15">
      <c r="A140" s="38">
        <v>127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M140" s="22"/>
      <c r="N140" s="64"/>
      <c r="O140" s="20">
        <f t="shared" si="17"/>
      </c>
      <c r="P140" s="31"/>
      <c r="Q140" s="88"/>
    </row>
    <row r="141" spans="1:17" s="21" customFormat="1" ht="15">
      <c r="A141" s="38">
        <v>128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M141" s="22"/>
      <c r="N141" s="64"/>
      <c r="O141" s="20">
        <f t="shared" si="17"/>
      </c>
      <c r="P141" s="31"/>
      <c r="Q141" s="88"/>
    </row>
    <row r="142" spans="1:17" s="21" customFormat="1" ht="15">
      <c r="A142" s="38">
        <v>129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M142" s="22"/>
      <c r="N142" s="64"/>
      <c r="O142" s="20">
        <f aca="true" t="shared" si="18" ref="O142:O151">IF(ISBLANK(B142),"",VLOOKUP(B142,lp,7,FALSE))</f>
      </c>
      <c r="P142" s="31"/>
      <c r="Q142" s="88"/>
    </row>
    <row r="143" spans="1:17" s="21" customFormat="1" ht="15">
      <c r="A143" s="38">
        <v>130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M143" s="22"/>
      <c r="N143" s="64"/>
      <c r="O143" s="20">
        <f t="shared" si="18"/>
      </c>
      <c r="P143" s="31"/>
      <c r="Q143" s="88"/>
    </row>
    <row r="144" spans="1:17" s="21" customFormat="1" ht="15">
      <c r="A144" s="38">
        <v>131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M144" s="22"/>
      <c r="N144" s="64"/>
      <c r="O144" s="20">
        <f t="shared" si="18"/>
      </c>
      <c r="P144" s="31"/>
      <c r="Q144" s="88"/>
    </row>
    <row r="145" spans="1:17" s="21" customFormat="1" ht="15">
      <c r="A145" s="38">
        <v>132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M145" s="22"/>
      <c r="N145" s="64"/>
      <c r="O145" s="20">
        <f t="shared" si="18"/>
      </c>
      <c r="P145" s="31"/>
      <c r="Q145" s="88"/>
    </row>
    <row r="146" spans="1:17" s="21" customFormat="1" ht="15">
      <c r="A146" s="38">
        <v>133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M146" s="22"/>
      <c r="N146" s="64"/>
      <c r="O146" s="20">
        <f t="shared" si="18"/>
      </c>
      <c r="P146" s="31"/>
      <c r="Q146" s="88"/>
    </row>
    <row r="147" spans="1:17" s="21" customFormat="1" ht="15">
      <c r="A147" s="38">
        <v>134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M147" s="22"/>
      <c r="N147" s="64"/>
      <c r="O147" s="20">
        <f t="shared" si="18"/>
      </c>
      <c r="P147" s="31"/>
      <c r="Q147" s="88"/>
    </row>
    <row r="148" spans="1:17" s="21" customFormat="1" ht="15">
      <c r="A148" s="38">
        <v>135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M148" s="22"/>
      <c r="N148" s="64"/>
      <c r="O148" s="20">
        <f t="shared" si="18"/>
      </c>
      <c r="P148" s="31"/>
      <c r="Q148" s="88"/>
    </row>
    <row r="149" spans="1:17" s="21" customFormat="1" ht="15">
      <c r="A149" s="38">
        <v>136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M149" s="22"/>
      <c r="N149" s="64"/>
      <c r="O149" s="20">
        <f t="shared" si="18"/>
      </c>
      <c r="P149" s="31"/>
      <c r="Q149" s="88"/>
    </row>
    <row r="150" spans="1:17" s="21" customFormat="1" ht="15">
      <c r="A150" s="38">
        <v>137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M150" s="22"/>
      <c r="N150" s="64"/>
      <c r="O150" s="20">
        <f t="shared" si="18"/>
      </c>
      <c r="P150" s="31"/>
      <c r="Q150" s="88"/>
    </row>
    <row r="151" spans="1:17" s="21" customFormat="1" ht="15">
      <c r="A151" s="38">
        <v>138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M151" s="22"/>
      <c r="N151" s="64"/>
      <c r="O151" s="20">
        <f t="shared" si="18"/>
      </c>
      <c r="P151" s="31"/>
      <c r="Q151" s="88"/>
    </row>
    <row r="152" spans="1:17" s="21" customFormat="1" ht="15">
      <c r="A152" s="38">
        <v>139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M152" s="22"/>
      <c r="N152" s="64"/>
      <c r="O152" s="20"/>
      <c r="P152" s="31"/>
      <c r="Q152" s="88"/>
    </row>
    <row r="153" spans="1:17" s="21" customFormat="1" ht="15">
      <c r="A153" s="38">
        <v>140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M153" s="22"/>
      <c r="N153" s="64"/>
      <c r="O153" s="20"/>
      <c r="P153" s="31"/>
      <c r="Q153" s="88"/>
    </row>
    <row r="154" spans="1:17" s="21" customFormat="1" ht="15">
      <c r="A154" s="38">
        <v>141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M154" s="22"/>
      <c r="N154" s="64"/>
      <c r="O154" s="20"/>
      <c r="P154" s="31"/>
      <c r="Q154" s="88"/>
    </row>
    <row r="155" spans="1:17" s="21" customFormat="1" ht="15">
      <c r="A155" s="38">
        <v>142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M155" s="22"/>
      <c r="N155" s="64"/>
      <c r="O155" s="20"/>
      <c r="P155" s="31"/>
      <c r="Q155" s="88"/>
    </row>
    <row r="156" spans="1:17" s="21" customFormat="1" ht="15">
      <c r="A156" s="38">
        <v>143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M156" s="22"/>
      <c r="N156" s="64"/>
      <c r="O156" s="20"/>
      <c r="P156" s="31"/>
      <c r="Q156" s="88"/>
    </row>
    <row r="157" spans="1:17" s="21" customFormat="1" ht="15">
      <c r="A157" s="38">
        <v>144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M157" s="22"/>
      <c r="N157" s="64"/>
      <c r="O157" s="20"/>
      <c r="P157" s="31"/>
      <c r="Q157" s="88"/>
    </row>
    <row r="158" spans="1:17" s="21" customFormat="1" ht="15">
      <c r="A158" s="38">
        <v>145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M158" s="22"/>
      <c r="N158" s="64"/>
      <c r="O158" s="20"/>
      <c r="P158" s="31"/>
      <c r="Q158" s="88"/>
    </row>
    <row r="159" spans="1:17" s="21" customFormat="1" ht="15">
      <c r="A159" s="38">
        <v>146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M159" s="22"/>
      <c r="N159" s="64"/>
      <c r="O159" s="20"/>
      <c r="P159" s="31"/>
      <c r="Q159" s="88"/>
    </row>
    <row r="160" spans="1:17" s="21" customFormat="1" ht="15">
      <c r="A160" s="38">
        <v>147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M160" s="22"/>
      <c r="N160" s="64"/>
      <c r="O160" s="20"/>
      <c r="P160" s="31"/>
      <c r="Q160" s="88"/>
    </row>
    <row r="161" spans="1:17" s="21" customFormat="1" ht="15">
      <c r="A161" s="38">
        <v>148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M161" s="22"/>
      <c r="N161" s="64"/>
      <c r="O161" s="20"/>
      <c r="P161" s="31"/>
      <c r="Q161" s="88"/>
    </row>
    <row r="162" spans="1:17" s="21" customFormat="1" ht="15">
      <c r="A162" s="38">
        <v>149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M162" s="22"/>
      <c r="N162" s="64"/>
      <c r="O162" s="20"/>
      <c r="P162" s="31"/>
      <c r="Q162" s="88"/>
    </row>
    <row r="163" spans="1:17" s="21" customFormat="1" ht="15">
      <c r="A163" s="38">
        <v>150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M163" s="22"/>
      <c r="N163" s="64"/>
      <c r="O163" s="20"/>
      <c r="P163" s="31"/>
      <c r="Q163" s="88"/>
    </row>
    <row r="164" spans="1:17" s="21" customFormat="1" ht="15">
      <c r="A164" s="38">
        <v>151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M164" s="22"/>
      <c r="N164" s="64"/>
      <c r="O164" s="20"/>
      <c r="P164" s="31"/>
      <c r="Q164" s="88"/>
    </row>
    <row r="165" spans="1:17" s="21" customFormat="1" ht="15">
      <c r="A165" s="38">
        <v>152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M165" s="22"/>
      <c r="N165" s="64"/>
      <c r="O165" s="20"/>
      <c r="P165" s="31"/>
      <c r="Q165" s="88"/>
    </row>
    <row r="166" spans="1:17" s="21" customFormat="1" ht="15">
      <c r="A166" s="38">
        <v>153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M166" s="22"/>
      <c r="N166" s="64"/>
      <c r="O166" s="20"/>
      <c r="P166" s="31"/>
      <c r="Q166" s="88"/>
    </row>
    <row r="167" spans="1:17" s="21" customFormat="1" ht="15">
      <c r="A167" s="38">
        <v>154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M167" s="22"/>
      <c r="N167" s="64"/>
      <c r="O167" s="20"/>
      <c r="P167" s="31"/>
      <c r="Q167" s="88"/>
    </row>
    <row r="168" spans="1:17" s="21" customFormat="1" ht="15">
      <c r="A168" s="38">
        <v>155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M168" s="22"/>
      <c r="N168" s="64"/>
      <c r="O168" s="20"/>
      <c r="P168" s="31"/>
      <c r="Q168" s="88"/>
    </row>
    <row r="169" spans="1:17" s="21" customFormat="1" ht="15">
      <c r="A169" s="38">
        <v>156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M169" s="22"/>
      <c r="N169" s="64"/>
      <c r="O169" s="20"/>
      <c r="P169" s="31"/>
      <c r="Q169" s="88"/>
    </row>
    <row r="170" spans="1:17" s="21" customFormat="1" ht="15">
      <c r="A170" s="38">
        <v>157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M170" s="22"/>
      <c r="N170" s="64"/>
      <c r="O170" s="20"/>
      <c r="P170" s="31"/>
      <c r="Q170" s="88"/>
    </row>
    <row r="171" spans="1:17" s="21" customFormat="1" ht="15">
      <c r="A171" s="38">
        <v>158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M171" s="22"/>
      <c r="N171" s="64"/>
      <c r="O171" s="20"/>
      <c r="P171" s="31"/>
      <c r="Q171" s="88"/>
    </row>
    <row r="172" spans="1:17" s="21" customFormat="1" ht="15">
      <c r="A172" s="38">
        <v>159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M172" s="22"/>
      <c r="N172" s="64"/>
      <c r="O172" s="20"/>
      <c r="P172" s="31"/>
      <c r="Q172" s="88"/>
    </row>
    <row r="173" spans="1:17" s="21" customFormat="1" ht="15">
      <c r="A173" s="38">
        <v>160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M173" s="22"/>
      <c r="N173" s="64"/>
      <c r="O173" s="20"/>
      <c r="P173" s="31"/>
      <c r="Q173" s="88"/>
    </row>
    <row r="174" spans="1:17" s="21" customFormat="1" ht="15">
      <c r="A174" s="38">
        <v>161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M174" s="22"/>
      <c r="N174" s="64"/>
      <c r="O174" s="20"/>
      <c r="P174" s="31"/>
      <c r="Q174" s="88"/>
    </row>
    <row r="175" spans="1:17" s="21" customFormat="1" ht="15">
      <c r="A175" s="38">
        <v>162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M175" s="22"/>
      <c r="N175" s="64"/>
      <c r="O175" s="20"/>
      <c r="P175" s="31"/>
      <c r="Q175" s="88"/>
    </row>
    <row r="176" spans="1:17" s="21" customFormat="1" ht="15">
      <c r="A176" s="38">
        <v>163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M176" s="22"/>
      <c r="N176" s="64"/>
      <c r="O176" s="20"/>
      <c r="P176" s="31"/>
      <c r="Q176" s="88"/>
    </row>
    <row r="177" spans="1:17" s="21" customFormat="1" ht="15">
      <c r="A177" s="38">
        <v>164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M177" s="22"/>
      <c r="N177" s="64"/>
      <c r="O177" s="20"/>
      <c r="P177" s="31"/>
      <c r="Q177" s="88"/>
    </row>
    <row r="178" spans="1:17" s="21" customFormat="1" ht="15">
      <c r="A178" s="38">
        <v>165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M178" s="22"/>
      <c r="N178" s="64"/>
      <c r="O178" s="20"/>
      <c r="P178" s="31"/>
      <c r="Q178" s="88"/>
    </row>
    <row r="179" spans="1:17" s="21" customFormat="1" ht="15">
      <c r="A179" s="38">
        <v>166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M179" s="22"/>
      <c r="N179" s="64"/>
      <c r="O179" s="20"/>
      <c r="P179" s="31"/>
      <c r="Q179" s="88"/>
    </row>
    <row r="180" spans="1:17" s="21" customFormat="1" ht="15">
      <c r="A180" s="38">
        <v>167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M180" s="22"/>
      <c r="N180" s="64"/>
      <c r="O180" s="20"/>
      <c r="P180" s="31"/>
      <c r="Q180" s="88"/>
    </row>
    <row r="181" spans="1:17" s="21" customFormat="1" ht="15">
      <c r="A181" s="38">
        <v>168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M181" s="22"/>
      <c r="N181" s="64"/>
      <c r="O181" s="20"/>
      <c r="P181" s="31"/>
      <c r="Q181" s="88"/>
    </row>
    <row r="182" spans="1:17" s="21" customFormat="1" ht="15">
      <c r="A182" s="38">
        <v>169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M182" s="22"/>
      <c r="N182" s="64"/>
      <c r="O182" s="20"/>
      <c r="P182" s="31"/>
      <c r="Q182" s="88"/>
    </row>
    <row r="183" spans="1:17" s="21" customFormat="1" ht="15">
      <c r="A183" s="38">
        <v>170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M183" s="22"/>
      <c r="N183" s="64"/>
      <c r="O183" s="20"/>
      <c r="P183" s="31"/>
      <c r="Q183" s="88"/>
    </row>
    <row r="184" spans="1:17" s="21" customFormat="1" ht="15">
      <c r="A184" s="38">
        <v>171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M184" s="22"/>
      <c r="N184" s="64"/>
      <c r="O184" s="20"/>
      <c r="P184" s="31"/>
      <c r="Q184" s="88"/>
    </row>
    <row r="185" spans="1:17" s="21" customFormat="1" ht="15">
      <c r="A185" s="38">
        <v>172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M185" s="22"/>
      <c r="N185" s="64"/>
      <c r="O185" s="20"/>
      <c r="P185" s="31"/>
      <c r="Q185" s="88"/>
    </row>
    <row r="186" spans="1:17" s="21" customFormat="1" ht="15">
      <c r="A186" s="38">
        <v>173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M186" s="22"/>
      <c r="N186" s="64"/>
      <c r="O186" s="20"/>
      <c r="P186" s="31"/>
      <c r="Q186" s="88"/>
    </row>
    <row r="187" spans="1:17" s="21" customFormat="1" ht="15">
      <c r="A187" s="38">
        <v>174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M187" s="22"/>
      <c r="N187" s="64"/>
      <c r="O187" s="20"/>
      <c r="P187" s="31"/>
      <c r="Q187" s="88"/>
    </row>
    <row r="188" spans="1:17" s="21" customFormat="1" ht="15">
      <c r="A188" s="38">
        <v>175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M188" s="22"/>
      <c r="N188" s="64"/>
      <c r="O188" s="20"/>
      <c r="P188" s="31"/>
      <c r="Q188" s="88"/>
    </row>
    <row r="189" spans="1:17" s="21" customFormat="1" ht="15">
      <c r="A189" s="38">
        <v>176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M189" s="22"/>
      <c r="N189" s="64"/>
      <c r="O189" s="20"/>
      <c r="P189" s="31"/>
      <c r="Q189" s="88"/>
    </row>
    <row r="190" spans="1:17" s="21" customFormat="1" ht="15">
      <c r="A190" s="38">
        <v>177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M190" s="22"/>
      <c r="N190" s="64"/>
      <c r="O190" s="20"/>
      <c r="P190" s="31"/>
      <c r="Q190" s="88"/>
    </row>
    <row r="191" spans="1:17" s="21" customFormat="1" ht="15">
      <c r="A191" s="38">
        <v>178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M191" s="22"/>
      <c r="N191" s="64"/>
      <c r="O191" s="20"/>
      <c r="P191" s="31"/>
      <c r="Q191" s="88"/>
    </row>
    <row r="192" spans="1:17" s="21" customFormat="1" ht="15">
      <c r="A192" s="38">
        <v>179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M192" s="22"/>
      <c r="N192" s="64"/>
      <c r="O192" s="20"/>
      <c r="P192" s="31"/>
      <c r="Q192" s="88"/>
    </row>
    <row r="193" spans="1:17" s="21" customFormat="1" ht="15">
      <c r="A193" s="38">
        <v>180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M193" s="22"/>
      <c r="N193" s="64"/>
      <c r="O193" s="20"/>
      <c r="P193" s="31"/>
      <c r="Q193" s="88"/>
    </row>
    <row r="194" spans="1:17" s="21" customFormat="1" ht="15">
      <c r="A194" s="38">
        <v>181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M194" s="22"/>
      <c r="N194" s="64"/>
      <c r="O194" s="20"/>
      <c r="P194" s="31"/>
      <c r="Q194" s="88"/>
    </row>
    <row r="195" spans="1:17" s="21" customFormat="1" ht="15">
      <c r="A195" s="38">
        <v>182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M195" s="22"/>
      <c r="N195" s="64"/>
      <c r="O195" s="20"/>
      <c r="P195" s="31"/>
      <c r="Q195" s="88"/>
    </row>
    <row r="196" spans="1:17" s="21" customFormat="1" ht="15">
      <c r="A196" s="38">
        <v>183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M196" s="22"/>
      <c r="N196" s="64"/>
      <c r="O196" s="20"/>
      <c r="P196" s="31"/>
      <c r="Q196" s="88"/>
    </row>
    <row r="197" spans="1:17" s="21" customFormat="1" ht="15">
      <c r="A197" s="38">
        <v>184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M197" s="22"/>
      <c r="N197" s="64"/>
      <c r="O197" s="20"/>
      <c r="P197" s="31"/>
      <c r="Q197" s="88"/>
    </row>
    <row r="198" spans="1:19" s="21" customFormat="1" ht="15">
      <c r="A198" s="38">
        <v>185</v>
      </c>
      <c r="B198" s="20"/>
      <c r="C198" s="20"/>
      <c r="D198" s="20"/>
      <c r="E198" s="20"/>
      <c r="F198" s="133">
        <f>IF(ISBLANK(B198),"",VLOOKUP(B198,lp,2,FALSE))</f>
      </c>
      <c r="G198" s="133"/>
      <c r="H198" s="133"/>
      <c r="I198" s="133"/>
      <c r="J198" s="133"/>
      <c r="K198" s="133"/>
      <c r="L198" s="21">
        <f>IF(ISBLANK(B198),"",VLOOKUP(B198,lp,3,FALSE))</f>
      </c>
      <c r="M198" s="22">
        <f>IF(ISBLANK(B198),"",VLOOKUP(B198,lp,4,FALSE))</f>
      </c>
      <c r="N198" s="64">
        <f>IF(ISBLANK(B198),"",VLOOKUP(B198,lp,5,FALSE))</f>
      </c>
      <c r="O198" s="20">
        <f>IF(ISBLANK(B198),"",VLOOKUP(B198,lp,6,FALSE))</f>
      </c>
      <c r="P198" s="31"/>
      <c r="Q198" s="88">
        <f>IF(COUNTIF($B$14:$B$200,B198)&gt;1,"x","")</f>
      </c>
      <c r="S198" s="21" t="e">
        <f>IF(#REF!="","",IF(#REF!=R80,"doublon",""))</f>
        <v>#REF!</v>
      </c>
    </row>
    <row r="199" spans="1:19" s="21" customFormat="1" ht="15">
      <c r="A199" s="38">
        <v>186</v>
      </c>
      <c r="B199" s="20"/>
      <c r="C199" s="20"/>
      <c r="D199" s="20"/>
      <c r="E199" s="20"/>
      <c r="F199" s="133">
        <f>IF(ISBLANK(B199),"",VLOOKUP(B199,lp,2,FALSE))</f>
      </c>
      <c r="G199" s="133"/>
      <c r="H199" s="133"/>
      <c r="I199" s="133"/>
      <c r="J199" s="133"/>
      <c r="K199" s="133"/>
      <c r="L199" s="21">
        <f>IF(ISBLANK(B199),"",VLOOKUP(B199,lp,3,FALSE))</f>
      </c>
      <c r="M199" s="22">
        <f>IF(ISBLANK(B199),"",VLOOKUP(B199,lp,4,FALSE))</f>
      </c>
      <c r="N199" s="64">
        <f>IF(ISBLANK(B199),"",VLOOKUP(B199,lp,5,FALSE))</f>
      </c>
      <c r="O199" s="20">
        <f>IF(ISBLANK(B199),"",VLOOKUP(B199,lp,6,FALSE))</f>
      </c>
      <c r="P199" s="31"/>
      <c r="Q199" s="88">
        <f>IF(COUNTIF($B$14:$B$200,B199)&gt;1,"x","")</f>
      </c>
      <c r="S199" s="21" t="e">
        <f>IF(#REF!="","",IF(#REF!=R198,"doublon",""))</f>
        <v>#REF!</v>
      </c>
    </row>
    <row r="200" spans="1:19" s="21" customFormat="1" ht="15">
      <c r="A200" s="38">
        <v>187</v>
      </c>
      <c r="B200" s="20"/>
      <c r="C200" s="20"/>
      <c r="D200" s="20"/>
      <c r="E200" s="20"/>
      <c r="F200" s="133">
        <f>IF(ISBLANK(B200),"",VLOOKUP(B200,lp,2,FALSE))</f>
      </c>
      <c r="G200" s="133"/>
      <c r="H200" s="133"/>
      <c r="I200" s="133"/>
      <c r="J200" s="133"/>
      <c r="K200" s="133"/>
      <c r="L200" s="21">
        <f>IF(ISBLANK(B200),"",VLOOKUP(B200,lp,3,FALSE))</f>
      </c>
      <c r="M200" s="22">
        <f>IF(ISBLANK(B200),"",VLOOKUP(B200,lp,4,FALSE))</f>
      </c>
      <c r="N200" s="64">
        <f>IF(ISBLANK(B200),"",VLOOKUP(B200,lp,5,FALSE))</f>
      </c>
      <c r="O200" s="20">
        <f>IF(ISBLANK(B200),"",VLOOKUP(B200,lp,6,FALSE))</f>
      </c>
      <c r="P200" s="31"/>
      <c r="Q200" s="88">
        <f>IF(COUNTIF($B$14:$B$200,B200)&gt;1,"x","")</f>
      </c>
      <c r="S200" s="21" t="e">
        <f>IF(#REF!="","",IF(#REF!=R199,"doublon",""))</f>
        <v>#REF!</v>
      </c>
    </row>
    <row r="201" spans="1:16" s="21" customFormat="1" ht="14.25">
      <c r="A201" s="38">
        <v>188</v>
      </c>
      <c r="B201" s="20"/>
      <c r="C201" s="20"/>
      <c r="D201" s="20"/>
      <c r="E201" s="20"/>
      <c r="F201" s="135"/>
      <c r="G201" s="135"/>
      <c r="H201" s="135"/>
      <c r="I201" s="135"/>
      <c r="J201" s="135"/>
      <c r="K201" s="135"/>
      <c r="M201" s="22"/>
      <c r="N201" s="64"/>
      <c r="O201" s="20"/>
      <c r="P201" s="31"/>
    </row>
    <row r="202" spans="1:16" s="21" customFormat="1" ht="14.25">
      <c r="A202" s="38">
        <v>189</v>
      </c>
      <c r="B202" s="20"/>
      <c r="C202" s="20"/>
      <c r="D202" s="20"/>
      <c r="E202" s="20"/>
      <c r="M202" s="20"/>
      <c r="N202" s="64"/>
      <c r="O202" s="22"/>
      <c r="P202" s="20"/>
    </row>
    <row r="203" spans="1:16" s="21" customFormat="1" ht="14.25">
      <c r="A203" s="38">
        <v>190</v>
      </c>
      <c r="B203" s="20"/>
      <c r="C203" s="20"/>
      <c r="D203" s="20"/>
      <c r="E203" s="20"/>
      <c r="M203" s="20"/>
      <c r="N203" s="64"/>
      <c r="O203" s="22"/>
      <c r="P203" s="20"/>
    </row>
    <row r="204" spans="1:16" s="21" customFormat="1" ht="14.25">
      <c r="A204" s="106">
        <v>191</v>
      </c>
      <c r="B204" s="20"/>
      <c r="C204" s="20"/>
      <c r="D204" s="20"/>
      <c r="E204" s="20"/>
      <c r="K204" s="20"/>
      <c r="L204" s="22"/>
      <c r="M204" s="20"/>
      <c r="N204" s="65"/>
      <c r="P204" s="20"/>
    </row>
    <row r="205" spans="1:16" s="21" customFormat="1" ht="14.25">
      <c r="A205" s="106">
        <v>192</v>
      </c>
      <c r="B205" s="20"/>
      <c r="C205" s="20"/>
      <c r="D205" s="20"/>
      <c r="E205" s="20"/>
      <c r="M205" s="20"/>
      <c r="N205" s="65"/>
      <c r="P205" s="20"/>
    </row>
    <row r="206" spans="1:16" s="21" customFormat="1" ht="14.25">
      <c r="A206" s="106">
        <v>193</v>
      </c>
      <c r="B206" s="20"/>
      <c r="C206" s="20"/>
      <c r="D206" s="20"/>
      <c r="E206" s="20"/>
      <c r="M206" s="20"/>
      <c r="N206" s="64"/>
      <c r="O206" s="22"/>
      <c r="P206" s="20"/>
    </row>
    <row r="207" spans="1:16" s="21" customFormat="1" ht="14.25">
      <c r="A207" s="106">
        <v>194</v>
      </c>
      <c r="B207" s="20"/>
      <c r="C207" s="20"/>
      <c r="D207" s="20"/>
      <c r="E207" s="20"/>
      <c r="M207" s="20"/>
      <c r="N207" s="64"/>
      <c r="O207" s="22"/>
      <c r="P207" s="20"/>
    </row>
    <row r="208" spans="1:16" s="21" customFormat="1" ht="14.25">
      <c r="A208" s="106">
        <v>195</v>
      </c>
      <c r="B208" s="20"/>
      <c r="C208" s="20"/>
      <c r="D208" s="20"/>
      <c r="E208" s="20"/>
      <c r="M208" s="20"/>
      <c r="N208" s="64"/>
      <c r="O208" s="22"/>
      <c r="P208" s="20"/>
    </row>
    <row r="209" spans="1:16" s="21" customFormat="1" ht="14.25">
      <c r="A209" s="106">
        <v>196</v>
      </c>
      <c r="B209" s="20"/>
      <c r="C209" s="20"/>
      <c r="D209" s="20"/>
      <c r="E209" s="20"/>
      <c r="M209" s="20"/>
      <c r="N209" s="64"/>
      <c r="O209" s="22"/>
      <c r="P209" s="20"/>
    </row>
    <row r="210" spans="1:16" s="21" customFormat="1" ht="14.25">
      <c r="A210" s="106">
        <v>197</v>
      </c>
      <c r="B210" s="20"/>
      <c r="C210" s="20"/>
      <c r="D210" s="20"/>
      <c r="E210" s="20"/>
      <c r="M210" s="20"/>
      <c r="N210" s="64"/>
      <c r="O210" s="22"/>
      <c r="P210" s="20"/>
    </row>
    <row r="211" spans="1:16" s="21" customFormat="1" ht="14.25">
      <c r="A211" s="106">
        <v>198</v>
      </c>
      <c r="B211" s="20"/>
      <c r="C211" s="20"/>
      <c r="D211" s="20"/>
      <c r="E211" s="20"/>
      <c r="M211" s="20"/>
      <c r="N211" s="64"/>
      <c r="O211" s="22"/>
      <c r="P211" s="20"/>
    </row>
    <row r="212" spans="1:16" s="21" customFormat="1" ht="14.25">
      <c r="A212" s="106">
        <v>199</v>
      </c>
      <c r="B212" s="20"/>
      <c r="C212" s="20"/>
      <c r="D212" s="20"/>
      <c r="E212" s="20"/>
      <c r="M212" s="20"/>
      <c r="N212" s="64"/>
      <c r="O212" s="22"/>
      <c r="P212" s="20"/>
    </row>
    <row r="213" spans="1:16" s="21" customFormat="1" ht="14.25">
      <c r="A213" s="106">
        <v>200</v>
      </c>
      <c r="B213" s="20"/>
      <c r="C213" s="20"/>
      <c r="D213" s="20"/>
      <c r="E213" s="20"/>
      <c r="M213" s="20"/>
      <c r="N213" s="64"/>
      <c r="O213" s="22"/>
      <c r="P213" s="20"/>
    </row>
    <row r="214" spans="1:16" s="21" customFormat="1" ht="14.25">
      <c r="A214" s="20"/>
      <c r="B214" s="20"/>
      <c r="C214" s="20"/>
      <c r="D214" s="20"/>
      <c r="E214" s="20"/>
      <c r="M214" s="20"/>
      <c r="N214" s="64"/>
      <c r="O214" s="22"/>
      <c r="P214" s="20"/>
    </row>
    <row r="215" spans="1:16" s="21" customFormat="1" ht="14.25">
      <c r="A215" s="20"/>
      <c r="B215" s="20"/>
      <c r="C215" s="20"/>
      <c r="D215" s="20"/>
      <c r="E215" s="20"/>
      <c r="M215" s="20"/>
      <c r="N215" s="64"/>
      <c r="O215" s="22"/>
      <c r="P215" s="20"/>
    </row>
    <row r="216" spans="1:16" s="21" customFormat="1" ht="14.25">
      <c r="A216" s="20"/>
      <c r="B216" s="20"/>
      <c r="C216" s="20"/>
      <c r="D216" s="20"/>
      <c r="E216" s="20"/>
      <c r="M216" s="20"/>
      <c r="N216" s="64"/>
      <c r="O216" s="22"/>
      <c r="P216" s="20"/>
    </row>
    <row r="217" spans="1:16" s="21" customFormat="1" ht="14.25">
      <c r="A217" s="20"/>
      <c r="B217" s="20"/>
      <c r="C217" s="20"/>
      <c r="D217" s="20"/>
      <c r="E217" s="20"/>
      <c r="M217" s="20"/>
      <c r="N217" s="64"/>
      <c r="O217" s="22"/>
      <c r="P217" s="20"/>
    </row>
    <row r="218" spans="1:16" s="21" customFormat="1" ht="14.25">
      <c r="A218" s="20"/>
      <c r="B218" s="20"/>
      <c r="C218" s="20"/>
      <c r="D218" s="20"/>
      <c r="E218" s="20"/>
      <c r="M218" s="20"/>
      <c r="N218" s="64"/>
      <c r="O218" s="22"/>
      <c r="P218" s="20"/>
    </row>
    <row r="219" spans="1:16" s="21" customFormat="1" ht="14.25">
      <c r="A219" s="20"/>
      <c r="B219" s="20"/>
      <c r="C219" s="20"/>
      <c r="D219" s="20"/>
      <c r="E219" s="20"/>
      <c r="M219" s="20"/>
      <c r="N219" s="64"/>
      <c r="O219" s="22"/>
      <c r="P219" s="20"/>
    </row>
    <row r="220" spans="1:16" s="21" customFormat="1" ht="14.25">
      <c r="A220" s="20"/>
      <c r="B220" s="20"/>
      <c r="C220" s="20"/>
      <c r="D220" s="20"/>
      <c r="E220" s="20"/>
      <c r="M220" s="20"/>
      <c r="N220" s="64"/>
      <c r="O220" s="22"/>
      <c r="P220" s="20"/>
    </row>
    <row r="221" spans="1:16" s="21" customFormat="1" ht="14.25">
      <c r="A221" s="20"/>
      <c r="B221" s="20"/>
      <c r="C221" s="20"/>
      <c r="D221" s="20"/>
      <c r="E221" s="20"/>
      <c r="M221" s="20"/>
      <c r="N221" s="64"/>
      <c r="O221" s="22"/>
      <c r="P221" s="20"/>
    </row>
    <row r="222" spans="1:16" s="21" customFormat="1" ht="14.25">
      <c r="A222" s="20"/>
      <c r="B222" s="20"/>
      <c r="C222" s="20"/>
      <c r="D222" s="20"/>
      <c r="E222" s="20"/>
      <c r="M222" s="20"/>
      <c r="N222" s="64"/>
      <c r="O222" s="22"/>
      <c r="P222" s="20"/>
    </row>
    <row r="223" spans="1:16" s="21" customFormat="1" ht="14.25">
      <c r="A223" s="20"/>
      <c r="B223" s="20"/>
      <c r="C223" s="20"/>
      <c r="D223" s="20"/>
      <c r="E223" s="20"/>
      <c r="M223" s="20"/>
      <c r="N223" s="64"/>
      <c r="O223" s="22"/>
      <c r="P223" s="20"/>
    </row>
    <row r="224" spans="1:16" s="21" customFormat="1" ht="14.25">
      <c r="A224" s="20"/>
      <c r="B224" s="20"/>
      <c r="C224" s="20"/>
      <c r="D224" s="20"/>
      <c r="E224" s="20"/>
      <c r="M224" s="20"/>
      <c r="N224" s="64"/>
      <c r="O224" s="22"/>
      <c r="P224" s="20"/>
    </row>
    <row r="225" spans="1:16" s="21" customFormat="1" ht="14.25">
      <c r="A225" s="20"/>
      <c r="B225" s="20"/>
      <c r="C225" s="20"/>
      <c r="D225" s="20"/>
      <c r="E225" s="20"/>
      <c r="M225" s="20"/>
      <c r="N225" s="64"/>
      <c r="O225" s="22"/>
      <c r="P225" s="20"/>
    </row>
    <row r="226" spans="1:16" s="21" customFormat="1" ht="14.25">
      <c r="A226" s="20"/>
      <c r="B226" s="20"/>
      <c r="C226" s="20"/>
      <c r="D226" s="20"/>
      <c r="E226" s="20"/>
      <c r="M226" s="20"/>
      <c r="N226" s="64"/>
      <c r="O226" s="22"/>
      <c r="P226" s="20"/>
    </row>
    <row r="227" spans="1:16" s="21" customFormat="1" ht="14.25">
      <c r="A227" s="20"/>
      <c r="B227" s="20"/>
      <c r="C227" s="20"/>
      <c r="D227" s="20"/>
      <c r="E227" s="20"/>
      <c r="M227" s="20"/>
      <c r="N227" s="64"/>
      <c r="O227" s="22"/>
      <c r="P227" s="20"/>
    </row>
    <row r="228" spans="1:16" s="21" customFormat="1" ht="14.25">
      <c r="A228" s="20"/>
      <c r="B228" s="20"/>
      <c r="C228" s="20"/>
      <c r="D228" s="20"/>
      <c r="E228" s="20"/>
      <c r="M228" s="20"/>
      <c r="N228" s="64"/>
      <c r="O228" s="22"/>
      <c r="P228" s="20"/>
    </row>
    <row r="229" spans="1:16" s="21" customFormat="1" ht="14.25">
      <c r="A229" s="20"/>
      <c r="B229" s="20"/>
      <c r="C229" s="20"/>
      <c r="D229" s="20"/>
      <c r="E229" s="20"/>
      <c r="M229" s="20"/>
      <c r="N229" s="64"/>
      <c r="O229" s="22"/>
      <c r="P229" s="20"/>
    </row>
    <row r="230" spans="1:16" s="21" customFormat="1" ht="14.25">
      <c r="A230" s="20"/>
      <c r="B230" s="20"/>
      <c r="C230" s="20"/>
      <c r="D230" s="20"/>
      <c r="E230" s="20"/>
      <c r="M230" s="20"/>
      <c r="N230" s="64"/>
      <c r="O230" s="22"/>
      <c r="P230" s="20"/>
    </row>
    <row r="231" spans="1:16" s="21" customFormat="1" ht="14.25">
      <c r="A231" s="20"/>
      <c r="B231" s="20"/>
      <c r="C231" s="20"/>
      <c r="D231" s="20"/>
      <c r="E231" s="20"/>
      <c r="M231" s="20"/>
      <c r="N231" s="64"/>
      <c r="O231" s="22"/>
      <c r="P231" s="20"/>
    </row>
    <row r="232" spans="1:16" s="21" customFormat="1" ht="14.25">
      <c r="A232" s="20"/>
      <c r="B232" s="20"/>
      <c r="C232" s="20"/>
      <c r="D232" s="20"/>
      <c r="E232" s="20"/>
      <c r="M232" s="20"/>
      <c r="N232" s="64"/>
      <c r="O232" s="22"/>
      <c r="P232" s="20"/>
    </row>
    <row r="233" spans="1:16" s="21" customFormat="1" ht="14.25">
      <c r="A233" s="20"/>
      <c r="B233" s="20"/>
      <c r="C233" s="20"/>
      <c r="D233" s="20"/>
      <c r="E233" s="20"/>
      <c r="M233" s="20"/>
      <c r="N233" s="64"/>
      <c r="O233" s="22"/>
      <c r="P233" s="20"/>
    </row>
    <row r="234" spans="1:16" s="21" customFormat="1" ht="14.25">
      <c r="A234" s="20"/>
      <c r="B234" s="20"/>
      <c r="C234" s="20"/>
      <c r="D234" s="20"/>
      <c r="E234" s="20"/>
      <c r="M234" s="20"/>
      <c r="N234" s="64"/>
      <c r="O234" s="22"/>
      <c r="P234" s="20"/>
    </row>
    <row r="235" spans="1:16" s="21" customFormat="1" ht="14.25">
      <c r="A235" s="20"/>
      <c r="B235" s="20"/>
      <c r="C235" s="20"/>
      <c r="D235" s="20"/>
      <c r="E235" s="20"/>
      <c r="M235" s="20"/>
      <c r="N235" s="64"/>
      <c r="O235" s="22"/>
      <c r="P235" s="20"/>
    </row>
    <row r="236" spans="1:16" s="24" customFormat="1" ht="15">
      <c r="A236" s="23"/>
      <c r="B236" s="23"/>
      <c r="C236" s="23"/>
      <c r="D236" s="23"/>
      <c r="E236" s="23"/>
      <c r="M236" s="23"/>
      <c r="N236" s="66"/>
      <c r="O236" s="25"/>
      <c r="P236" s="23"/>
    </row>
    <row r="237" spans="1:16" s="24" customFormat="1" ht="15">
      <c r="A237" s="23"/>
      <c r="B237" s="23"/>
      <c r="C237" s="23"/>
      <c r="D237" s="23"/>
      <c r="E237" s="23"/>
      <c r="M237" s="23"/>
      <c r="N237" s="66"/>
      <c r="O237" s="25"/>
      <c r="P237" s="23"/>
    </row>
    <row r="238" spans="1:16" s="24" customFormat="1" ht="15">
      <c r="A238" s="23"/>
      <c r="B238" s="23"/>
      <c r="C238" s="23"/>
      <c r="D238" s="23"/>
      <c r="E238" s="23"/>
      <c r="M238" s="23"/>
      <c r="N238" s="66"/>
      <c r="O238" s="25"/>
      <c r="P238" s="23"/>
    </row>
    <row r="239" spans="1:16" s="24" customFormat="1" ht="15">
      <c r="A239" s="23"/>
      <c r="B239" s="23"/>
      <c r="C239" s="23"/>
      <c r="D239" s="23"/>
      <c r="E239" s="23"/>
      <c r="M239" s="23"/>
      <c r="N239" s="66"/>
      <c r="O239" s="25"/>
      <c r="P239" s="23"/>
    </row>
    <row r="240" spans="1:16" s="24" customFormat="1" ht="15">
      <c r="A240" s="23"/>
      <c r="B240" s="23"/>
      <c r="C240" s="23"/>
      <c r="D240" s="23"/>
      <c r="E240" s="23"/>
      <c r="M240" s="23"/>
      <c r="N240" s="66"/>
      <c r="O240" s="25"/>
      <c r="P240" s="23"/>
    </row>
    <row r="241" spans="1:16" s="24" customFormat="1" ht="15">
      <c r="A241" s="23"/>
      <c r="B241" s="23"/>
      <c r="C241" s="23"/>
      <c r="D241" s="23"/>
      <c r="E241" s="23"/>
      <c r="M241" s="23"/>
      <c r="N241" s="66"/>
      <c r="O241" s="25"/>
      <c r="P241" s="23"/>
    </row>
    <row r="242" spans="1:16" s="24" customFormat="1" ht="15">
      <c r="A242" s="23"/>
      <c r="B242" s="23"/>
      <c r="C242" s="23"/>
      <c r="D242" s="23"/>
      <c r="E242" s="23"/>
      <c r="M242" s="23"/>
      <c r="N242" s="66"/>
      <c r="O242" s="25"/>
      <c r="P242" s="23"/>
    </row>
    <row r="243" spans="1:16" s="24" customFormat="1" ht="15">
      <c r="A243" s="23"/>
      <c r="B243" s="23"/>
      <c r="C243" s="23"/>
      <c r="D243" s="23"/>
      <c r="E243" s="23"/>
      <c r="M243" s="23"/>
      <c r="N243" s="66"/>
      <c r="O243" s="25"/>
      <c r="P243" s="23"/>
    </row>
    <row r="244" spans="1:16" s="24" customFormat="1" ht="15">
      <c r="A244" s="23"/>
      <c r="B244" s="23"/>
      <c r="C244" s="23"/>
      <c r="D244" s="23"/>
      <c r="E244" s="23"/>
      <c r="M244" s="23"/>
      <c r="N244" s="66"/>
      <c r="O244" s="25"/>
      <c r="P244" s="23"/>
    </row>
    <row r="245" spans="1:16" s="24" customFormat="1" ht="15">
      <c r="A245" s="23"/>
      <c r="B245" s="23"/>
      <c r="C245" s="23"/>
      <c r="D245" s="23"/>
      <c r="E245" s="23"/>
      <c r="M245" s="23"/>
      <c r="N245" s="66"/>
      <c r="O245" s="25"/>
      <c r="P245" s="23"/>
    </row>
    <row r="246" spans="1:16" s="24" customFormat="1" ht="15">
      <c r="A246" s="23"/>
      <c r="B246" s="23"/>
      <c r="C246" s="23"/>
      <c r="D246" s="23"/>
      <c r="E246" s="23"/>
      <c r="M246" s="23"/>
      <c r="N246" s="66"/>
      <c r="O246" s="25"/>
      <c r="P246" s="23"/>
    </row>
    <row r="247" spans="1:16" s="24" customFormat="1" ht="15">
      <c r="A247" s="23"/>
      <c r="B247" s="23"/>
      <c r="C247" s="23"/>
      <c r="D247" s="23"/>
      <c r="E247" s="23"/>
      <c r="M247" s="23"/>
      <c r="N247" s="66"/>
      <c r="O247" s="25"/>
      <c r="P247" s="23"/>
    </row>
    <row r="248" spans="1:16" s="24" customFormat="1" ht="15">
      <c r="A248" s="23"/>
      <c r="B248" s="23"/>
      <c r="C248" s="23"/>
      <c r="D248" s="23"/>
      <c r="E248" s="23"/>
      <c r="M248" s="23"/>
      <c r="N248" s="66"/>
      <c r="O248" s="25"/>
      <c r="P248" s="23"/>
    </row>
    <row r="249" spans="1:16" s="24" customFormat="1" ht="15">
      <c r="A249" s="23"/>
      <c r="B249" s="23"/>
      <c r="C249" s="23"/>
      <c r="D249" s="23"/>
      <c r="E249" s="23"/>
      <c r="M249" s="23"/>
      <c r="N249" s="66"/>
      <c r="O249" s="25"/>
      <c r="P249" s="23"/>
    </row>
    <row r="250" spans="1:16" s="24" customFormat="1" ht="15">
      <c r="A250" s="23"/>
      <c r="B250" s="23"/>
      <c r="C250" s="23"/>
      <c r="D250" s="23"/>
      <c r="E250" s="23"/>
      <c r="M250" s="23"/>
      <c r="N250" s="66"/>
      <c r="O250" s="25"/>
      <c r="P250" s="23"/>
    </row>
    <row r="251" spans="1:16" s="24" customFormat="1" ht="15">
      <c r="A251" s="23"/>
      <c r="B251" s="23"/>
      <c r="C251" s="23"/>
      <c r="D251" s="23"/>
      <c r="E251" s="23"/>
      <c r="M251" s="23"/>
      <c r="N251" s="66"/>
      <c r="O251" s="25"/>
      <c r="P251" s="23"/>
    </row>
    <row r="252" spans="1:16" s="24" customFormat="1" ht="15">
      <c r="A252" s="23"/>
      <c r="B252" s="23"/>
      <c r="C252" s="23"/>
      <c r="D252" s="23"/>
      <c r="E252" s="23"/>
      <c r="M252" s="23"/>
      <c r="N252" s="66"/>
      <c r="O252" s="25"/>
      <c r="P252" s="23"/>
    </row>
    <row r="253" spans="1:16" s="24" customFormat="1" ht="15">
      <c r="A253" s="23"/>
      <c r="B253" s="23"/>
      <c r="C253" s="23"/>
      <c r="D253" s="23"/>
      <c r="E253" s="23"/>
      <c r="M253" s="23"/>
      <c r="N253" s="66"/>
      <c r="O253" s="25"/>
      <c r="P253" s="23"/>
    </row>
  </sheetData>
  <sheetProtection/>
  <mergeCells count="76">
    <mergeCell ref="F27:K27"/>
    <mergeCell ref="F16:K16"/>
    <mergeCell ref="F17:K17"/>
    <mergeCell ref="F18:K18"/>
    <mergeCell ref="F21:K21"/>
    <mergeCell ref="F22:K22"/>
    <mergeCell ref="F23:K23"/>
    <mergeCell ref="F24:K24"/>
    <mergeCell ref="F25:K25"/>
    <mergeCell ref="F26:K26"/>
    <mergeCell ref="F201:K201"/>
    <mergeCell ref="F34:K34"/>
    <mergeCell ref="A6:P6"/>
    <mergeCell ref="A8:K8"/>
    <mergeCell ref="F12:K12"/>
    <mergeCell ref="N10:P10"/>
    <mergeCell ref="F19:K19"/>
    <mergeCell ref="F20:K20"/>
    <mergeCell ref="F14:K14"/>
    <mergeCell ref="F15:K15"/>
    <mergeCell ref="F28:K28"/>
    <mergeCell ref="F29:K29"/>
    <mergeCell ref="F30:K30"/>
    <mergeCell ref="F31:K31"/>
    <mergeCell ref="F45:K45"/>
    <mergeCell ref="F38:K38"/>
    <mergeCell ref="F37:K37"/>
    <mergeCell ref="F39:K39"/>
    <mergeCell ref="F32:K32"/>
    <mergeCell ref="F33:K33"/>
    <mergeCell ref="F56:K56"/>
    <mergeCell ref="F35:K35"/>
    <mergeCell ref="F36:K36"/>
    <mergeCell ref="F50:K50"/>
    <mergeCell ref="F51:K51"/>
    <mergeCell ref="F40:K40"/>
    <mergeCell ref="F41:K41"/>
    <mergeCell ref="F42:K42"/>
    <mergeCell ref="F43:K43"/>
    <mergeCell ref="F44:K44"/>
    <mergeCell ref="F52:K52"/>
    <mergeCell ref="F53:K53"/>
    <mergeCell ref="F54:K54"/>
    <mergeCell ref="F55:K55"/>
    <mergeCell ref="F46:K46"/>
    <mergeCell ref="F47:K47"/>
    <mergeCell ref="F48:K48"/>
    <mergeCell ref="F49:K49"/>
    <mergeCell ref="A2:P3"/>
    <mergeCell ref="F80:K80"/>
    <mergeCell ref="F198:K198"/>
    <mergeCell ref="F57:K57"/>
    <mergeCell ref="F58:K58"/>
    <mergeCell ref="F59:K59"/>
    <mergeCell ref="F60:K60"/>
    <mergeCell ref="F61:K61"/>
    <mergeCell ref="F79:K79"/>
    <mergeCell ref="F68:K68"/>
    <mergeCell ref="F69:K69"/>
    <mergeCell ref="F62:K62"/>
    <mergeCell ref="F73:K73"/>
    <mergeCell ref="F64:K64"/>
    <mergeCell ref="F65:K65"/>
    <mergeCell ref="F66:K66"/>
    <mergeCell ref="F67:K67"/>
    <mergeCell ref="F63:K63"/>
    <mergeCell ref="F199:K199"/>
    <mergeCell ref="F200:K200"/>
    <mergeCell ref="F78:K78"/>
    <mergeCell ref="F76:K76"/>
    <mergeCell ref="F77:K77"/>
    <mergeCell ref="F70:K70"/>
    <mergeCell ref="F71:K71"/>
    <mergeCell ref="F72:K72"/>
    <mergeCell ref="F74:K74"/>
    <mergeCell ref="F75:K75"/>
  </mergeCells>
  <printOptions horizontalCentered="1"/>
  <pageMargins left="0.25" right="0.25" top="0.75" bottom="0.75" header="0.3" footer="0.3"/>
  <pageSetup fitToHeight="7" fitToWidth="1" horizontalDpi="600" verticalDpi="600" orientation="portrait" paperSize="9" scale="88" r:id="rId2"/>
  <headerFooter alignWithMargins="0">
    <oddFooter>&amp;L&amp;"Arial,Gras"&amp;10Page &amp;P/&amp;N - &amp;D - &amp;T&amp;R&amp;"Arial,Gras"&amp;10Informatique 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0"/>
  <sheetViews>
    <sheetView zoomScale="90" zoomScaleNormal="90" zoomScalePageLayoutView="0" workbookViewId="0" topLeftCell="A40">
      <selection activeCell="I57" sqref="I57"/>
    </sheetView>
  </sheetViews>
  <sheetFormatPr defaultColWidth="11.00390625" defaultRowHeight="15.75"/>
  <cols>
    <col min="1" max="1" width="5.00390625" style="32" customWidth="1"/>
    <col min="2" max="2" width="17.50390625" style="33" customWidth="1"/>
    <col min="3" max="3" width="15.25390625" style="33" customWidth="1"/>
    <col min="4" max="4" width="32.25390625" style="32" customWidth="1"/>
    <col min="5" max="5" width="14.125" style="40" customWidth="1"/>
    <col min="6" max="6" width="10.25390625" style="32" customWidth="1"/>
    <col min="7" max="7" width="15.25390625" style="32" customWidth="1"/>
    <col min="8" max="16384" width="11.00390625" style="3" customWidth="1"/>
  </cols>
  <sheetData>
    <row r="2" spans="1:7" ht="15.75">
      <c r="A2" s="134" t="str">
        <f>+'Liste des engagés'!A2:F3</f>
        <v>59ème RONDE DES KORRIGANS</v>
      </c>
      <c r="B2" s="134"/>
      <c r="C2" s="134"/>
      <c r="D2" s="134"/>
      <c r="E2" s="134"/>
      <c r="F2" s="134"/>
      <c r="G2" s="134"/>
    </row>
    <row r="3" spans="1:7" ht="15.75">
      <c r="A3" s="134"/>
      <c r="B3" s="134"/>
      <c r="C3" s="134"/>
      <c r="D3" s="134"/>
      <c r="E3" s="134"/>
      <c r="F3" s="134"/>
      <c r="G3" s="134"/>
    </row>
    <row r="4" ht="12" customHeight="1"/>
    <row r="5" ht="20.25" customHeight="1"/>
    <row r="6" spans="1:7" ht="17.25" customHeight="1">
      <c r="A6" s="139" t="s">
        <v>51</v>
      </c>
      <c r="B6" s="139"/>
      <c r="C6" s="139"/>
      <c r="D6" s="139"/>
      <c r="E6" s="139"/>
      <c r="F6" s="139"/>
      <c r="G6" s="139"/>
    </row>
    <row r="7" spans="1:7" ht="9.75" customHeight="1">
      <c r="A7" s="34"/>
      <c r="B7" s="34"/>
      <c r="C7" s="34"/>
      <c r="D7" s="34"/>
      <c r="E7" s="41"/>
      <c r="F7" s="34"/>
      <c r="G7" s="34"/>
    </row>
    <row r="8" spans="1:7" s="16" customFormat="1" ht="14.25">
      <c r="A8" s="130">
        <f>+'Liste des engagés'!A8:C8</f>
        <v>90</v>
      </c>
      <c r="B8" s="130"/>
      <c r="D8" s="17"/>
      <c r="E8" s="42"/>
      <c r="G8" s="26" t="str">
        <f>+'Liste des engagés'!F8</f>
        <v>Camors le 31/07/2019</v>
      </c>
    </row>
    <row r="9" ht="12" customHeight="1"/>
    <row r="10" spans="1:7" s="36" customFormat="1" ht="19.5" customHeight="1">
      <c r="A10" s="47" t="s">
        <v>9</v>
      </c>
      <c r="B10" s="48" t="s">
        <v>0</v>
      </c>
      <c r="C10" s="48" t="s">
        <v>1</v>
      </c>
      <c r="D10" s="48" t="s">
        <v>10</v>
      </c>
      <c r="E10" s="49" t="s">
        <v>77</v>
      </c>
      <c r="F10" s="47" t="s">
        <v>5</v>
      </c>
      <c r="G10" s="47" t="s">
        <v>50</v>
      </c>
    </row>
    <row r="11" spans="1:7" s="39" customFormat="1" ht="21" customHeight="1">
      <c r="A11" s="45">
        <v>1</v>
      </c>
      <c r="B11" s="71" t="str">
        <f>+IF('Liste des engagés'!$C12=0,"",VLOOKUP($A11,lp,3,FALSE))</f>
        <v>BARGUIL</v>
      </c>
      <c r="C11" s="71" t="str">
        <f>+IF('Liste des engagés'!$C12=0,"",VLOOKUP($A11,lp,4,FALSE))</f>
        <v>Warren</v>
      </c>
      <c r="D11" s="71" t="str">
        <f>+IF('Liste des engagés'!$C12=0,"",VLOOKUP($A11,lp,5,FALSE))</f>
        <v>ARKEA SAMSIC</v>
      </c>
      <c r="E11" s="126" t="str">
        <f>+IF('Liste des engagés'!$C12=0,"",VLOOKUP($A11,lp,2,FALSE))</f>
        <v>10007856677</v>
      </c>
      <c r="F11" s="102" t="str">
        <f>+IF('Liste des engagés'!$C12=0,"",VLOOKUP($A11,lp,6,FALSE))</f>
        <v>PRO</v>
      </c>
      <c r="G11" s="45"/>
    </row>
    <row r="12" spans="1:7" s="39" customFormat="1" ht="21" customHeight="1">
      <c r="A12" s="45">
        <v>2</v>
      </c>
      <c r="B12" s="50" t="str">
        <f>+IF('Liste des engagés'!$C13=0,"",VLOOKUP($A12,lp,3,FALSE))</f>
        <v>GESBERT</v>
      </c>
      <c r="C12" s="50" t="str">
        <f>+IF('Liste des engagés'!$C13=0,"",VLOOKUP($A12,lp,4,FALSE))</f>
        <v>Elie</v>
      </c>
      <c r="D12" s="50" t="str">
        <f>+IF('Liste des engagés'!$C13=0,"",VLOOKUP($A12,lp,5,FALSE))</f>
        <v>ARKEA SAMSIC</v>
      </c>
      <c r="E12" s="38">
        <f>+IF('Liste des engagés'!$C13=0,"",VLOOKUP($A12,lp,2,FALSE))</f>
        <v>10007995814</v>
      </c>
      <c r="F12" s="102" t="str">
        <f>+IF('Liste des engagés'!$C13=0,"",VLOOKUP($A12,lp,6,FALSE))</f>
        <v>PRO</v>
      </c>
      <c r="G12" s="45"/>
    </row>
    <row r="13" spans="1:7" s="39" customFormat="1" ht="21" customHeight="1">
      <c r="A13" s="45">
        <v>3</v>
      </c>
      <c r="B13" s="50" t="str">
        <f>+IF('Liste des engagés'!$C14=0,"",VLOOKUP($A13,lp,3,FALSE))</f>
        <v>HARDY</v>
      </c>
      <c r="C13" s="50" t="str">
        <f>+IF('Liste des engagés'!$C14=0,"",VLOOKUP($A13,lp,4,FALSE))</f>
        <v>Romain</v>
      </c>
      <c r="D13" s="50" t="str">
        <f>+IF('Liste des engagés'!$C14=0,"",VLOOKUP($A13,lp,5,FALSE))</f>
        <v>ARKEA SAMSIC</v>
      </c>
      <c r="E13" s="45">
        <f>+IF('Liste des engagés'!$C14=0,"",VLOOKUP($A13,lp,2,FALSE))</f>
        <v>10005489271</v>
      </c>
      <c r="F13" s="102" t="str">
        <f>+IF('Liste des engagés'!$C14=0,"",VLOOKUP($A13,lp,6,FALSE))</f>
        <v>PRO</v>
      </c>
      <c r="G13" s="45"/>
    </row>
    <row r="14" spans="1:7" s="39" customFormat="1" ht="21" customHeight="1">
      <c r="A14" s="45">
        <v>4</v>
      </c>
      <c r="B14" s="50" t="str">
        <f>+IF('Liste des engagés'!$C15=0,"",VLOOKUP($A14,lp,3,FALSE))</f>
        <v>PICHON</v>
      </c>
      <c r="C14" s="50" t="str">
        <f>+IF('Liste des engagés'!$C15=0,"",VLOOKUP($A14,lp,4,FALSE))</f>
        <v>Laurent</v>
      </c>
      <c r="D14" s="50" t="str">
        <f>+IF('Liste des engagés'!$C15=0,"",VLOOKUP($A14,lp,5,FALSE))</f>
        <v>ARKEA SAMSIC</v>
      </c>
      <c r="E14" s="45" t="str">
        <f>+IF('Liste des engagés'!$C15=0,"",VLOOKUP($A14,lp,2,FALSE))</f>
        <v>10006108960</v>
      </c>
      <c r="F14" s="102" t="str">
        <f>+IF('Liste des engagés'!$C15=0,"",VLOOKUP($A14,lp,6,FALSE))</f>
        <v>PRO</v>
      </c>
      <c r="G14" s="45"/>
    </row>
    <row r="15" spans="1:7" s="39" customFormat="1" ht="21" customHeight="1">
      <c r="A15" s="45">
        <v>5</v>
      </c>
      <c r="B15" s="50" t="e">
        <f>+IF('Liste des engagés'!#REF!=0,"",VLOOKUP($A15,lp,3,FALSE))</f>
        <v>#REF!</v>
      </c>
      <c r="C15" s="50" t="e">
        <f>+IF('Liste des engagés'!#REF!=0,"",VLOOKUP($A15,lp,4,FALSE))</f>
        <v>#REF!</v>
      </c>
      <c r="D15" s="50" t="e">
        <f>+IF('Liste des engagés'!#REF!=0,"",VLOOKUP($A15,lp,5,FALSE))</f>
        <v>#REF!</v>
      </c>
      <c r="E15" s="45" t="e">
        <f>+IF('Liste des engagés'!#REF!=0,"",VLOOKUP($A15,lp,2,FALSE))</f>
        <v>#REF!</v>
      </c>
      <c r="F15" s="102" t="e">
        <f>+IF('Liste des engagés'!#REF!=0,"",VLOOKUP($A15,lp,6,FALSE))</f>
        <v>#REF!</v>
      </c>
      <c r="G15" s="45"/>
    </row>
    <row r="16" spans="1:7" s="39" customFormat="1" ht="21" customHeight="1">
      <c r="A16" s="45">
        <v>6</v>
      </c>
      <c r="B16" s="50" t="str">
        <f>+IF('Liste des engagés'!$C16=0,"",VLOOKUP($A16,lp,3,FALSE))</f>
        <v>DELAPLACE</v>
      </c>
      <c r="C16" s="50" t="str">
        <f>+IF('Liste des engagés'!$C16=0,"",VLOOKUP($A16,lp,4,FALSE))</f>
        <v>Anthony</v>
      </c>
      <c r="D16" s="50" t="str">
        <f>+IF('Liste des engagés'!$C16=0,"",VLOOKUP($A16,lp,5,FALSE))</f>
        <v>ARKEA SAMSIC</v>
      </c>
      <c r="E16" s="45" t="str">
        <f>+IF('Liste des engagés'!$C16=0,"",VLOOKUP($A16,lp,2,FALSE))</f>
        <v>10005874645</v>
      </c>
      <c r="F16" s="102" t="str">
        <f>+IF('Liste des engagés'!$C16=0,"",VLOOKUP($A16,lp,6,FALSE))</f>
        <v>PRO</v>
      </c>
      <c r="G16" s="45"/>
    </row>
    <row r="17" spans="1:7" s="39" customFormat="1" ht="21" customHeight="1">
      <c r="A17" s="45">
        <v>7</v>
      </c>
      <c r="B17" s="50" t="str">
        <f>+IF('Liste des engagés'!$C17=0,"",VLOOKUP($A17,lp,3,FALSE))</f>
        <v>VACHON</v>
      </c>
      <c r="C17" s="50" t="str">
        <f>+IF('Liste des engagés'!$C17=0,"",VLOOKUP($A17,lp,4,FALSE))</f>
        <v>Florian</v>
      </c>
      <c r="D17" s="50" t="str">
        <f>+IF('Liste des engagés'!$C17=0,"",VLOOKUP($A17,lp,5,FALSE))</f>
        <v>ARKEA SAMSIC</v>
      </c>
      <c r="E17" s="45" t="str">
        <f>+IF('Liste des engagés'!$C17=0,"",VLOOKUP($A17,lp,2,FALSE))</f>
        <v>10002857743</v>
      </c>
      <c r="F17" s="102" t="str">
        <f>+IF('Liste des engagés'!$C17=0,"",VLOOKUP($A17,lp,6,FALSE))</f>
        <v>PRO</v>
      </c>
      <c r="G17" s="45"/>
    </row>
    <row r="18" spans="1:7" s="39" customFormat="1" ht="21" customHeight="1">
      <c r="A18" s="45">
        <v>8</v>
      </c>
      <c r="B18" s="50" t="str">
        <f>+IF('Liste des engagés'!$C18=0,"",VLOOKUP($A18,lp,3,FALSE))</f>
        <v>LEDANOIS</v>
      </c>
      <c r="C18" s="50" t="str">
        <f>+IF('Liste des engagés'!$C18=0,"",VLOOKUP($A18,lp,4,FALSE))</f>
        <v>Kévin</v>
      </c>
      <c r="D18" s="50" t="str">
        <f>+IF('Liste des engagés'!$C18=0,"",VLOOKUP($A18,lp,5,FALSE))</f>
        <v>ARKEA SAMSIC</v>
      </c>
      <c r="E18" s="45" t="str">
        <f>+IF('Liste des engagés'!$C18=0,"",VLOOKUP($A18,lp,2,FALSE))</f>
        <v>10007585885</v>
      </c>
      <c r="F18" s="102" t="str">
        <f>+IF('Liste des engagés'!$C18=0,"",VLOOKUP($A18,lp,6,FALSE))</f>
        <v>PRO</v>
      </c>
      <c r="G18" s="45"/>
    </row>
    <row r="19" spans="1:7" s="39" customFormat="1" ht="21" customHeight="1">
      <c r="A19" s="45">
        <v>9</v>
      </c>
      <c r="B19" s="50" t="str">
        <f>+IF('Liste des engagés'!$C19=0,"",VLOOKUP($A19,lp,3,FALSE))</f>
        <v>MOINARD</v>
      </c>
      <c r="C19" s="50" t="str">
        <f>+IF('Liste des engagés'!$C19=0,"",VLOOKUP($A19,lp,4,FALSE))</f>
        <v>Amael</v>
      </c>
      <c r="D19" s="50" t="str">
        <f>+IF('Liste des engagés'!$C19=0,"",VLOOKUP($A19,lp,5,FALSE))</f>
        <v>ARKEA SAMSIC</v>
      </c>
      <c r="E19" s="45" t="str">
        <f>+IF('Liste des engagés'!$C19=0,"",VLOOKUP($A19,lp,2,FALSE))</f>
        <v>10003002839</v>
      </c>
      <c r="F19" s="102" t="str">
        <f>+IF('Liste des engagés'!$C19=0,"",VLOOKUP($A19,lp,6,FALSE))</f>
        <v>PRO</v>
      </c>
      <c r="G19" s="45"/>
    </row>
    <row r="20" spans="1:7" s="39" customFormat="1" ht="21" customHeight="1">
      <c r="A20" s="45">
        <v>10</v>
      </c>
      <c r="B20" s="50" t="str">
        <f>+IF('Liste des engagés'!$C20=0,"",VLOOKUP($A20,lp,3,FALSE))</f>
        <v>MADOUAS</v>
      </c>
      <c r="C20" s="50" t="str">
        <f>+IF('Liste des engagés'!$C20=0,"",VLOOKUP($A20,lp,4,FALSE))</f>
        <v>Valentin</v>
      </c>
      <c r="D20" s="50" t="str">
        <f>+IF('Liste des engagés'!$C20=0,"",VLOOKUP($A20,lp,5,FALSE))</f>
        <v>GROUPAMA FDJ</v>
      </c>
      <c r="E20" s="45">
        <f>+IF('Liste des engagés'!$C20=0,"",VLOOKUP($A20,lp,2,FALSE))</f>
        <v>10009163753</v>
      </c>
      <c r="F20" s="102" t="str">
        <f>+IF('Liste des engagés'!$C20=0,"",VLOOKUP($A20,lp,6,FALSE))</f>
        <v>PRO</v>
      </c>
      <c r="G20" s="45"/>
    </row>
    <row r="21" spans="1:7" s="39" customFormat="1" ht="21" customHeight="1">
      <c r="A21" s="45">
        <v>11</v>
      </c>
      <c r="B21" s="50" t="str">
        <f>+IF('Liste des engagés'!$C21=0,"",VLOOKUP($A21,lp,3,FALSE))</f>
        <v>GAUDU</v>
      </c>
      <c r="C21" s="50" t="str">
        <f>+IF('Liste des engagés'!$C21=0,"",VLOOKUP($A21,lp,4,FALSE))</f>
        <v>David</v>
      </c>
      <c r="D21" s="50" t="str">
        <f>+IF('Liste des engagés'!$C21=0,"",VLOOKUP($A21,lp,5,FALSE))</f>
        <v>GROUPAMA FDJ</v>
      </c>
      <c r="E21" s="45" t="str">
        <f>+IF('Liste des engagés'!$C21=0,"",VLOOKUP($A21,lp,2,FALSE))</f>
        <v>10011235109</v>
      </c>
      <c r="F21" s="102" t="str">
        <f>+IF('Liste des engagés'!$C21=0,"",VLOOKUP($A21,lp,6,FALSE))</f>
        <v>PRO</v>
      </c>
      <c r="G21" s="45"/>
    </row>
    <row r="22" spans="1:7" s="39" customFormat="1" ht="21" customHeight="1">
      <c r="A22" s="45">
        <v>12</v>
      </c>
      <c r="B22" s="50" t="str">
        <f>+IF('Liste des engagés'!$C22=0,"",VLOOKUP($A22,lp,3,FALSE))</f>
        <v>LADAGNOUS</v>
      </c>
      <c r="C22" s="50" t="str">
        <f>+IF('Liste des engagés'!$C22=0,"",VLOOKUP($A22,lp,4,FALSE))</f>
        <v>Matthieu</v>
      </c>
      <c r="D22" s="50" t="str">
        <f>+IF('Liste des engagés'!$C22=0,"",VLOOKUP($A22,lp,5,FALSE))</f>
        <v>GROUPAMA FDJ</v>
      </c>
      <c r="E22" s="45" t="str">
        <f>+IF('Liste des engagés'!$C22=0,"",VLOOKUP($A22,lp,2,FALSE))</f>
        <v>10003021128</v>
      </c>
      <c r="F22" s="102" t="str">
        <f>+IF('Liste des engagés'!$C22=0,"",VLOOKUP($A22,lp,6,FALSE))</f>
        <v>PRO</v>
      </c>
      <c r="G22" s="45"/>
    </row>
    <row r="23" spans="1:7" s="39" customFormat="1" ht="21" customHeight="1">
      <c r="A23" s="45">
        <v>13</v>
      </c>
      <c r="B23" s="50" t="str">
        <f>+IF('Liste des engagés'!$C23=0,"",VLOOKUP($A23,lp,3,FALSE))</f>
        <v>MARTIN</v>
      </c>
      <c r="C23" s="50" t="str">
        <f>+IF('Liste des engagés'!$C23=0,"",VLOOKUP($A23,lp,4,FALSE))</f>
        <v>Guillaume</v>
      </c>
      <c r="D23" s="50" t="str">
        <f>+IF('Liste des engagés'!$C23=0,"",VLOOKUP($A23,lp,5,FALSE))</f>
        <v>WANTY GROUPE GOBERT</v>
      </c>
      <c r="E23" s="45" t="str">
        <f>+IF('Liste des engagés'!$C23=0,"",VLOOKUP($A23,lp,2,FALSE))</f>
        <v>10007517076</v>
      </c>
      <c r="F23" s="102" t="str">
        <f>+IF('Liste des engagés'!$C23=0,"",VLOOKUP($A23,lp,6,FALSE))</f>
        <v>PRO</v>
      </c>
      <c r="G23" s="45"/>
    </row>
    <row r="24" spans="1:7" s="39" customFormat="1" ht="21" customHeight="1">
      <c r="A24" s="45">
        <v>14</v>
      </c>
      <c r="B24" s="50" t="e">
        <f>+IF('Liste des engagés'!#REF!=0,"",VLOOKUP($A24,lp,3,FALSE))</f>
        <v>#REF!</v>
      </c>
      <c r="C24" s="50" t="e">
        <f>+IF('Liste des engagés'!#REF!=0,"",VLOOKUP($A24,lp,4,FALSE))</f>
        <v>#REF!</v>
      </c>
      <c r="D24" s="50" t="e">
        <f>+IF('Liste des engagés'!#REF!=0,"",VLOOKUP($A24,lp,5,FALSE))</f>
        <v>#REF!</v>
      </c>
      <c r="E24" s="45" t="e">
        <f>+IF('Liste des engagés'!#REF!=0,"",VLOOKUP($A24,lp,2,FALSE))</f>
        <v>#REF!</v>
      </c>
      <c r="F24" s="102" t="e">
        <f>+IF('Liste des engagés'!#REF!=0,"",VLOOKUP($A24,lp,6,FALSE))</f>
        <v>#REF!</v>
      </c>
      <c r="G24" s="45"/>
    </row>
    <row r="25" spans="1:7" s="39" customFormat="1" ht="21" customHeight="1">
      <c r="A25" s="45">
        <v>15</v>
      </c>
      <c r="B25" s="50" t="str">
        <f>+IF('Liste des engagés'!$C24=0,"",VLOOKUP($A25,lp,3,FALSE))</f>
        <v>GOSNEFROY</v>
      </c>
      <c r="C25" s="50" t="str">
        <f>+IF('Liste des engagés'!$C24=0,"",VLOOKUP($A25,lp,4,FALSE))</f>
        <v>Benoit</v>
      </c>
      <c r="D25" s="50" t="str">
        <f>+IF('Liste des engagés'!$C24=0,"",VLOOKUP($A25,lp,5,FALSE))</f>
        <v>AG2R LA MONDIALE</v>
      </c>
      <c r="E25" s="45" t="str">
        <f>+IF('Liste des engagés'!$C24=0,"",VLOOKUP($A25,lp,2,FALSE))</f>
        <v>10007952263</v>
      </c>
      <c r="F25" s="102" t="str">
        <f>+IF('Liste des engagés'!$C24=0,"",VLOOKUP($A25,lp,6,FALSE))</f>
        <v>PRO</v>
      </c>
      <c r="G25" s="45"/>
    </row>
    <row r="26" spans="1:7" s="39" customFormat="1" ht="21" customHeight="1">
      <c r="A26" s="45">
        <v>16</v>
      </c>
      <c r="B26" s="50" t="str">
        <f>+IF('Liste des engagés'!$C25=0,"",VLOOKUP($A26,lp,3,FALSE))</f>
        <v>GOUGEARD</v>
      </c>
      <c r="C26" s="50" t="str">
        <f>+IF('Liste des engagés'!$C25=0,"",VLOOKUP($A26,lp,4,FALSE))</f>
        <v>Alexis</v>
      </c>
      <c r="D26" s="50" t="str">
        <f>+IF('Liste des engagés'!$C25=0,"",VLOOKUP($A26,lp,5,FALSE))</f>
        <v>AG2R LA MONDIALE</v>
      </c>
      <c r="E26" s="45" t="str">
        <f>+IF('Liste des engagés'!$C25=0,"",VLOOKUP($A26,lp,2,FALSE))</f>
        <v>10007743109</v>
      </c>
      <c r="F26" s="102" t="str">
        <f>+IF('Liste des engagés'!$C25=0,"",VLOOKUP($A26,lp,6,FALSE))</f>
        <v>PRO</v>
      </c>
      <c r="G26" s="45"/>
    </row>
    <row r="27" spans="1:7" s="39" customFormat="1" ht="21" customHeight="1">
      <c r="A27" s="45">
        <v>17</v>
      </c>
      <c r="B27" s="50" t="str">
        <f>+IF('Liste des engagés'!$C26=0,"",VLOOKUP($A27,lp,3,FALSE))</f>
        <v>CHEREL</v>
      </c>
      <c r="C27" s="50" t="str">
        <f>+IF('Liste des engagés'!$C26=0,"",VLOOKUP($A27,lp,4,FALSE))</f>
        <v>Mickael</v>
      </c>
      <c r="D27" s="50" t="str">
        <f>+IF('Liste des engagés'!$C26=0,"",VLOOKUP($A27,lp,5,FALSE))</f>
        <v>AG2R LA MONDIALE</v>
      </c>
      <c r="E27" s="45" t="str">
        <f>+IF('Liste des engagés'!$C26=0,"",VLOOKUP($A27,lp,2,FALSE))</f>
        <v>10003078722</v>
      </c>
      <c r="F27" s="102" t="str">
        <f>+IF('Liste des engagés'!$C26=0,"",VLOOKUP($A27,lp,6,FALSE))</f>
        <v>PRO</v>
      </c>
      <c r="G27" s="45"/>
    </row>
    <row r="28" spans="1:7" s="39" customFormat="1" ht="21" customHeight="1">
      <c r="A28" s="45">
        <v>18</v>
      </c>
      <c r="B28" s="50" t="str">
        <f>+IF('Liste des engagés'!$C27=0,"",VLOOKUP($A28,lp,3,FALSE))</f>
        <v>SIMON</v>
      </c>
      <c r="C28" s="50" t="str">
        <f>+IF('Liste des engagés'!$C27=0,"",VLOOKUP($A28,lp,4,FALSE))</f>
        <v>Julien</v>
      </c>
      <c r="D28" s="50" t="str">
        <f>+IF('Liste des engagés'!$C27=0,"",VLOOKUP($A28,lp,5,FALSE))</f>
        <v>COFIDIS</v>
      </c>
      <c r="E28" s="45" t="str">
        <f>+IF('Liste des engagés'!$C27=0,"",VLOOKUP($A28,lp,2,FALSE))</f>
        <v>10005842212</v>
      </c>
      <c r="F28" s="102" t="str">
        <f>+IF('Liste des engagés'!$C27=0,"",VLOOKUP($A28,lp,6,FALSE))</f>
        <v>PRO</v>
      </c>
      <c r="G28" s="45"/>
    </row>
    <row r="29" spans="1:7" s="39" customFormat="1" ht="21" customHeight="1">
      <c r="A29" s="45">
        <v>19</v>
      </c>
      <c r="B29" s="50" t="str">
        <f>+IF('Liste des engagés'!$C28=0,"",VLOOKUP($A29,lp,3,FALSE))</f>
        <v>EDET</v>
      </c>
      <c r="C29" s="50" t="str">
        <f>+IF('Liste des engagés'!$C28=0,"",VLOOKUP($A29,lp,4,FALSE))</f>
        <v>Nicolas</v>
      </c>
      <c r="D29" s="50" t="str">
        <f>+IF('Liste des engagés'!$C28=0,"",VLOOKUP($A29,lp,5,FALSE))</f>
        <v>COFIDIS</v>
      </c>
      <c r="E29" s="45" t="str">
        <f>+IF('Liste des engagés'!$C28=0,"",VLOOKUP($A29,lp,2,FALSE))</f>
        <v>10006144831</v>
      </c>
      <c r="F29" s="102" t="str">
        <f>+IF('Liste des engagés'!$C28=0,"",VLOOKUP($A29,lp,6,FALSE))</f>
        <v>PRO</v>
      </c>
      <c r="G29" s="45"/>
    </row>
    <row r="30" spans="1:7" s="39" customFormat="1" ht="21" customHeight="1">
      <c r="A30" s="45">
        <v>20</v>
      </c>
      <c r="B30" s="50" t="e">
        <f>+IF('Liste des engagés'!#REF!=0,"",VLOOKUP($A30,lp,3,FALSE))</f>
        <v>#REF!</v>
      </c>
      <c r="C30" s="50" t="e">
        <f>+IF('Liste des engagés'!#REF!=0,"",VLOOKUP($A30,lp,4,FALSE))</f>
        <v>#REF!</v>
      </c>
      <c r="D30" s="50" t="e">
        <f>+IF('Liste des engagés'!#REF!=0,"",VLOOKUP($A30,lp,5,FALSE))</f>
        <v>#REF!</v>
      </c>
      <c r="E30" s="45" t="e">
        <f>+IF('Liste des engagés'!#REF!=0,"",VLOOKUP($A30,lp,2,FALSE))</f>
        <v>#REF!</v>
      </c>
      <c r="F30" s="102" t="e">
        <f>+IF('Liste des engagés'!#REF!=0,"",VLOOKUP($A30,lp,6,FALSE))</f>
        <v>#REF!</v>
      </c>
      <c r="G30" s="45"/>
    </row>
    <row r="31" spans="1:7" s="39" customFormat="1" ht="21" customHeight="1">
      <c r="A31" s="45">
        <v>21</v>
      </c>
      <c r="B31" s="50" t="str">
        <f>+IF('Liste des engagés'!$C29=0,"",VLOOKUP($A31,lp,3,FALSE))</f>
        <v>GENE</v>
      </c>
      <c r="C31" s="50" t="str">
        <f>+IF('Liste des engagés'!$C29=0,"",VLOOKUP($A31,lp,4,FALSE))</f>
        <v>Yoann</v>
      </c>
      <c r="D31" s="50" t="str">
        <f>+IF('Liste des engagés'!$C29=0,"",VLOOKUP($A31,lp,5,FALSE))</f>
        <v>TOTAL DIRECT ENERGIE</v>
      </c>
      <c r="E31" s="45" t="str">
        <f>+IF('Liste des engagés'!$C29=0,"",VLOOKUP($A31,lp,2,FALSE))</f>
        <v>10002941205</v>
      </c>
      <c r="F31" s="102" t="str">
        <f>+IF('Liste des engagés'!$C29=0,"",VLOOKUP($A31,lp,6,FALSE))</f>
        <v>PRO</v>
      </c>
      <c r="G31" s="45"/>
    </row>
    <row r="32" spans="1:7" s="39" customFormat="1" ht="21" customHeight="1">
      <c r="A32" s="45">
        <v>22</v>
      </c>
      <c r="B32" s="50" t="str">
        <f>+IF('Liste des engagés'!$C30=0,"",VLOOKUP($A32,lp,3,FALSE))</f>
        <v>OURSELIN</v>
      </c>
      <c r="C32" s="50" t="str">
        <f>+IF('Liste des engagés'!$C30=0,"",VLOOKUP($A32,lp,4,FALSE))</f>
        <v>Paul</v>
      </c>
      <c r="D32" s="50" t="str">
        <f>+IF('Liste des engagés'!$C30=0,"",VLOOKUP($A32,lp,5,FALSE))</f>
        <v>TOTAL DIRECT ENERGIE</v>
      </c>
      <c r="E32" s="45" t="str">
        <f>+IF('Liste des engagés'!$C30=0,"",VLOOKUP($A32,lp,2,FALSE))</f>
        <v>10011126385</v>
      </c>
      <c r="F32" s="102" t="str">
        <f>+IF('Liste des engagés'!$C30=0,"",VLOOKUP($A32,lp,6,FALSE))</f>
        <v>PRO</v>
      </c>
      <c r="G32" s="45"/>
    </row>
    <row r="33" spans="1:7" s="39" customFormat="1" ht="21" customHeight="1">
      <c r="A33" s="45">
        <v>23</v>
      </c>
      <c r="B33" s="50" t="str">
        <f>+IF('Liste des engagés'!$C31=0,"",VLOOKUP($A33,lp,3,FALSE))</f>
        <v>LE CUNFF</v>
      </c>
      <c r="C33" s="50" t="str">
        <f>+IF('Liste des engagés'!$C31=0,"",VLOOKUP($A33,lp,4,FALSE))</f>
        <v>Kevin</v>
      </c>
      <c r="D33" s="50" t="str">
        <f>+IF('Liste des engagés'!$C31=0,"",VLOOKUP($A33,lp,5,FALSE))</f>
        <v>ST MICHEL AUBER 93</v>
      </c>
      <c r="E33" s="45" t="str">
        <f>+IF('Liste des engagés'!$C31=0,"",VLOOKUP($A33,lp,2,FALSE))</f>
        <v>10011415163</v>
      </c>
      <c r="F33" s="102" t="str">
        <f>+IF('Liste des engagés'!$C31=0,"",VLOOKUP($A33,lp,6,FALSE))</f>
        <v>PRO</v>
      </c>
      <c r="G33" s="45"/>
    </row>
    <row r="34" spans="1:7" s="39" customFormat="1" ht="21" customHeight="1">
      <c r="A34" s="45">
        <v>24</v>
      </c>
      <c r="B34" s="50" t="str">
        <f>+IF('Liste des engagés'!$C32=0,"",VLOOKUP($A34,lp,3,FALSE))</f>
        <v>FERASSE</v>
      </c>
      <c r="C34" s="50" t="str">
        <f>+IF('Liste des engagés'!$C32=0,"",VLOOKUP($A34,lp,4,FALSE))</f>
        <v>Thibaut</v>
      </c>
      <c r="D34" s="50" t="str">
        <f>+IF('Liste des engagés'!$C32=0,"",VLOOKUP($A34,lp,5,FALSE))</f>
        <v>NATURA 4 EVER ROUBAIX LILLE METROPOLE</v>
      </c>
      <c r="E34" s="45" t="str">
        <f>+IF('Liste des engagés'!$C32=0,"",VLOOKUP($A34,lp,2,FALSE))</f>
        <v>10010164267</v>
      </c>
      <c r="F34" s="102" t="str">
        <f>+IF('Liste des engagés'!$C32=0,"",VLOOKUP($A34,lp,6,FALSE))</f>
        <v>PRO</v>
      </c>
      <c r="G34" s="45"/>
    </row>
    <row r="35" spans="1:7" s="39" customFormat="1" ht="21" customHeight="1">
      <c r="A35" s="45">
        <v>25</v>
      </c>
      <c r="B35" s="50" t="str">
        <f>+IF('Liste des engagés'!$C33=0,"",VLOOKUP($A35,lp,3,FALSE))</f>
        <v>MOTTIER</v>
      </c>
      <c r="C35" s="50" t="str">
        <f>+IF('Liste des engagés'!$C33=0,"",VLOOKUP($A35,lp,4,FALSE))</f>
        <v>Justin</v>
      </c>
      <c r="D35" s="50" t="str">
        <f>+IF('Liste des engagés'!$C33=0,"",VLOOKUP($A35,lp,5,FALSE))</f>
        <v>VITAL CONCEPT</v>
      </c>
      <c r="E35" s="45" t="str">
        <f>+IF('Liste des engagés'!$C33=0,"",VLOOKUP($A35,lp,2,FALSE))</f>
        <v>10007624180</v>
      </c>
      <c r="F35" s="102" t="str">
        <f>+IF('Liste des engagés'!$C33=0,"",VLOOKUP($A35,lp,6,FALSE))</f>
        <v>PRO</v>
      </c>
      <c r="G35" s="45"/>
    </row>
    <row r="36" spans="1:7" s="39" customFormat="1" ht="21" customHeight="1">
      <c r="A36" s="45">
        <v>26</v>
      </c>
      <c r="B36" s="50" t="str">
        <f>+IF('Liste des engagés'!$C34=0,"",VLOOKUP($A36,lp,3,FALSE))</f>
        <v>GAREL</v>
      </c>
      <c r="C36" s="50" t="str">
        <f>+IF('Liste des engagés'!$C34=0,"",VLOOKUP($A36,lp,4,FALSE))</f>
        <v>Adrien</v>
      </c>
      <c r="D36" s="50" t="str">
        <f>+IF('Liste des engagés'!$C34=0,"",VLOOKUP($A36,lp,5,FALSE))</f>
        <v>VITAL CONCEPT</v>
      </c>
      <c r="E36" s="45">
        <f>+IF('Liste des engagés'!$C34=0,"",VLOOKUP($A36,lp,2,FALSE))</f>
        <v>10009715946</v>
      </c>
      <c r="F36" s="102" t="str">
        <f>+IF('Liste des engagés'!$C34=0,"",VLOOKUP($A36,lp,6,FALSE))</f>
        <v>PRO</v>
      </c>
      <c r="G36" s="45"/>
    </row>
    <row r="37" spans="1:7" s="39" customFormat="1" ht="21" customHeight="1">
      <c r="A37" s="45">
        <v>27</v>
      </c>
      <c r="B37" s="50" t="str">
        <f>+IF('Liste des engagés'!$C35=0,"",VLOOKUP($A37,lp,3,FALSE))</f>
        <v>SCHMIDT</v>
      </c>
      <c r="C37" s="50" t="str">
        <f>+IF('Liste des engagés'!$C35=0,"",VLOOKUP($A37,lp,4,FALSE))</f>
        <v>Fabien</v>
      </c>
      <c r="D37" s="50" t="str">
        <f>+IF('Liste des engagés'!$C35=0,"",VLOOKUP($A37,lp,5,FALSE))</f>
        <v>DELKO MARSEILLE</v>
      </c>
      <c r="E37" s="45" t="str">
        <f>+IF('Liste des engagés'!$C35=0,"",VLOOKUP($A37,lp,2,FALSE))</f>
        <v>10007855869</v>
      </c>
      <c r="F37" s="102" t="str">
        <f>+IF('Liste des engagés'!$C35=0,"",VLOOKUP($A37,lp,6,FALSE))</f>
        <v>PRO</v>
      </c>
      <c r="G37" s="45"/>
    </row>
    <row r="38" spans="1:7" s="39" customFormat="1" ht="21" customHeight="1">
      <c r="A38" s="45">
        <v>28</v>
      </c>
      <c r="B38" s="50" t="str">
        <f>+IF('Liste des engagés'!$C39=0,"",VLOOKUP($A38,lp,3,FALSE))</f>
        <v>KERVADEC</v>
      </c>
      <c r="C38" s="50" t="str">
        <f>+IF('Liste des engagés'!$C39=0,"",VLOOKUP($A38,lp,4,FALSE))</f>
        <v>Stevan</v>
      </c>
      <c r="D38" s="50" t="str">
        <f>+IF('Liste des engagés'!$C39=0,"",VLOOKUP($A38,lp,5,FALSE))</f>
        <v>LIVV PRO CYCLING</v>
      </c>
      <c r="E38" s="45" t="str">
        <f>+IF('Liste des engagés'!$C39=0,"",VLOOKUP($A38,lp,2,FALSE))</f>
        <v>10014727412</v>
      </c>
      <c r="F38" s="102" t="str">
        <f>+IF('Liste des engagés'!$C39=0,"",VLOOKUP($A38,lp,6,FALSE))</f>
        <v>PRO</v>
      </c>
      <c r="G38" s="45"/>
    </row>
    <row r="39" spans="1:7" s="39" customFormat="1" ht="21" customHeight="1">
      <c r="A39" s="45">
        <v>29</v>
      </c>
      <c r="B39" s="120" t="s">
        <v>160</v>
      </c>
      <c r="C39" s="120" t="s">
        <v>161</v>
      </c>
      <c r="D39" s="120" t="s">
        <v>162</v>
      </c>
      <c r="E39" s="125" t="s">
        <v>206</v>
      </c>
      <c r="F39" s="121" t="s">
        <v>83</v>
      </c>
      <c r="G39" s="45"/>
    </row>
    <row r="40" spans="1:7" s="39" customFormat="1" ht="21" customHeight="1">
      <c r="A40" s="45">
        <v>30</v>
      </c>
      <c r="B40" s="120" t="s">
        <v>163</v>
      </c>
      <c r="C40" s="120" t="s">
        <v>164</v>
      </c>
      <c r="D40" s="120" t="s">
        <v>162</v>
      </c>
      <c r="E40" s="124">
        <v>10052018656</v>
      </c>
      <c r="F40" s="122" t="s">
        <v>83</v>
      </c>
      <c r="G40" s="45"/>
    </row>
    <row r="41" spans="1:7" s="39" customFormat="1" ht="21" customHeight="1">
      <c r="A41" s="45">
        <v>31</v>
      </c>
      <c r="B41" s="120" t="s">
        <v>166</v>
      </c>
      <c r="C41" s="120" t="s">
        <v>95</v>
      </c>
      <c r="D41" s="120" t="s">
        <v>162</v>
      </c>
      <c r="E41" s="123" t="s">
        <v>165</v>
      </c>
      <c r="F41" s="118" t="s">
        <v>83</v>
      </c>
      <c r="G41" s="45"/>
    </row>
    <row r="42" spans="1:7" s="39" customFormat="1" ht="21" customHeight="1">
      <c r="A42" s="45">
        <v>35</v>
      </c>
      <c r="B42" s="50" t="str">
        <f>+IF('Liste des engagés'!$C43=0,"",VLOOKUP($A42,lp,3,FALSE))</f>
        <v>POIRIER</v>
      </c>
      <c r="C42" s="50" t="str">
        <f>+IF('Liste des engagés'!$C43=0,"",VLOOKUP($A42,lp,4,FALSE))</f>
        <v>Clément</v>
      </c>
      <c r="D42" s="50" t="str">
        <f>+IF('Liste des engagés'!$C43=0,"",VLOOKUP($A42,lp,5,FALSE))</f>
        <v>TEAM FYBOLIA</v>
      </c>
      <c r="E42" s="45" t="str">
        <f>+IF('Liste des engagés'!$C43=0,"",VLOOKUP($A42,lp,2,FALSE))</f>
        <v>100026188465</v>
      </c>
      <c r="F42" s="118" t="s">
        <v>211</v>
      </c>
      <c r="G42" s="45"/>
    </row>
    <row r="43" spans="1:7" s="39" customFormat="1" ht="21" customHeight="1">
      <c r="A43" s="45">
        <v>36</v>
      </c>
      <c r="B43" s="50" t="s">
        <v>209</v>
      </c>
      <c r="C43" s="50" t="s">
        <v>210</v>
      </c>
      <c r="D43" s="50" t="str">
        <f>+IF('Liste des engagés'!$C44=0,"",VLOOKUP($A43,lp,5,FALSE))</f>
        <v>TEAM FYBOLIA</v>
      </c>
      <c r="E43" s="45" t="str">
        <f>+IF('Liste des engagés'!$C44=0,"",VLOOKUP($A43,lp,2,FALSE))</f>
        <v>10013244625</v>
      </c>
      <c r="F43" s="118" t="s">
        <v>208</v>
      </c>
      <c r="G43" s="45"/>
    </row>
    <row r="44" spans="1:7" s="39" customFormat="1" ht="21" customHeight="1">
      <c r="A44" s="45">
        <v>37</v>
      </c>
      <c r="B44" s="50" t="str">
        <f>+IF('Liste des engagés'!$C45=0,"",VLOOKUP($A44,lp,3,FALSE))</f>
        <v>JEGAT</v>
      </c>
      <c r="C44" s="50" t="str">
        <f>+IF('Liste des engagés'!$C45=0,"",VLOOKUP($A44,lp,4,FALSE))</f>
        <v>Jordan</v>
      </c>
      <c r="D44" s="50" t="str">
        <f>+IF('Liste des engagés'!$C45=0,"",VLOOKUP($A44,lp,5,FALSE))</f>
        <v>TEAM FYBOLIA</v>
      </c>
      <c r="E44" s="45" t="str">
        <f>+IF('Liste des engagés'!$C45=0,"",VLOOKUP($A44,lp,2,FALSE))</f>
        <v>10016243036</v>
      </c>
      <c r="F44" s="102">
        <f>+IF('Liste des engagés'!$C45=0,"",VLOOKUP($A44,lp,6,FALSE))</f>
        <v>1</v>
      </c>
      <c r="G44" s="45"/>
    </row>
    <row r="45" spans="1:7" s="39" customFormat="1" ht="21" customHeight="1">
      <c r="A45" s="45">
        <v>38</v>
      </c>
      <c r="B45" s="50" t="str">
        <f>+IF('Liste des engagés'!$C46=0,"",VLOOKUP($A45,lp,3,FALSE))</f>
        <v>GIGUELAY</v>
      </c>
      <c r="C45" s="50" t="str">
        <f>+IF('Liste des engagés'!$C46=0,"",VLOOKUP($A45,lp,4,FALSE))</f>
        <v>Fabrice </v>
      </c>
      <c r="D45" s="50" t="str">
        <f>+IF('Liste des engagés'!$C46=0,"",VLOOKUP($A45,lp,5,FALSE))</f>
        <v>VC LANGUIDIC</v>
      </c>
      <c r="E45" s="45" t="str">
        <f>+IF('Liste des engagés'!$C43=0,"",VLOOKUP($A45,lp,2,FALSE))</f>
        <v>10024205726</v>
      </c>
      <c r="F45" s="118" t="s">
        <v>211</v>
      </c>
      <c r="G45" s="45"/>
    </row>
    <row r="46" spans="1:7" s="39" customFormat="1" ht="21" customHeight="1">
      <c r="A46" s="45">
        <v>39</v>
      </c>
      <c r="B46" s="50" t="str">
        <f>+IF('Liste des engagés'!$C47=0,"",VLOOKUP($A46,lp,3,FALSE))</f>
        <v>GUAY</v>
      </c>
      <c r="C46" s="50" t="str">
        <f>+IF('Liste des engagés'!$C47=0,"",VLOOKUP($A46,lp,4,FALSE))</f>
        <v>Julien</v>
      </c>
      <c r="D46" s="50" t="str">
        <f>+IF('Liste des engagés'!$C47=0,"",VLOOKUP($A46,lp,5,FALSE))</f>
        <v>VCP LOUDEAC</v>
      </c>
      <c r="E46" s="45" t="str">
        <f>+IF('Liste des engagés'!$C47=0,"",VLOOKUP($A46,lp,2,FALSE))</f>
        <v>10003234528</v>
      </c>
      <c r="F46" s="118" t="s">
        <v>208</v>
      </c>
      <c r="G46" s="45"/>
    </row>
    <row r="47" spans="1:7" s="39" customFormat="1" ht="21" customHeight="1">
      <c r="A47" s="45">
        <v>40</v>
      </c>
      <c r="B47" s="50" t="str">
        <f>+IF('Liste des engagés'!$C48=0,"",VLOOKUP($A47,lp,3,FALSE))</f>
        <v>BOIVIN</v>
      </c>
      <c r="C47" s="50" t="str">
        <f>+IF('Liste des engagés'!$C48=0,"",VLOOKUP($A47,lp,4,FALSE))</f>
        <v>Mael</v>
      </c>
      <c r="D47" s="50" t="str">
        <f>+IF('Liste des engagés'!$C48=0,"",VLOOKUP($A47,lp,5,FALSE))</f>
        <v>VCP LOUDEAC</v>
      </c>
      <c r="E47" s="45" t="str">
        <f>+IF('Liste des engagés'!$C48=0,"",VLOOKUP($A47,lp,2,FALSE))</f>
        <v>10014084481</v>
      </c>
      <c r="F47" s="102">
        <f>+IF('Liste des engagés'!$C48=0,"",VLOOKUP($A47,lp,6,FALSE))</f>
        <v>1</v>
      </c>
      <c r="G47" s="45"/>
    </row>
    <row r="48" spans="1:7" s="39" customFormat="1" ht="21" customHeight="1">
      <c r="A48" s="45">
        <v>41</v>
      </c>
      <c r="B48" s="50" t="str">
        <f>+IF('Liste des engagés'!$C49=0,"",VLOOKUP($A48,lp,3,FALSE))</f>
        <v>LE HUITOUZE</v>
      </c>
      <c r="C48" s="50" t="str">
        <f>+IF('Liste des engagés'!$C49=0,"",VLOOKUP($A48,lp,4,FALSE))</f>
        <v>Julien</v>
      </c>
      <c r="D48" s="50" t="str">
        <f>+IF('Liste des engagés'!$C49=0,"",VLOOKUP($A48,lp,5,FALSE))</f>
        <v>UC CHOLET 49</v>
      </c>
      <c r="E48" s="45" t="str">
        <f>+IF('Liste des engagés'!$C49=0,"",VLOOKUP($A48,lp,2,FALSE))</f>
        <v>10014318089</v>
      </c>
      <c r="F48" s="102">
        <f>+IF('Liste des engagés'!$C49=0,"",VLOOKUP($A48,lp,6,FALSE))</f>
        <v>1</v>
      </c>
      <c r="G48" s="45"/>
    </row>
    <row r="49" spans="1:7" s="39" customFormat="1" ht="21" customHeight="1">
      <c r="A49" s="45">
        <v>42</v>
      </c>
      <c r="B49" s="50" t="str">
        <f>+IF('Liste des engagés'!$C50=0,"",VLOOKUP($A49,lp,3,FALSE))</f>
        <v>GUENNEUGUES</v>
      </c>
      <c r="C49" s="50" t="str">
        <f>+IF('Liste des engagés'!$C50=0,"",VLOOKUP($A49,lp,4,FALSE))</f>
        <v>Erwann</v>
      </c>
      <c r="D49" s="50" t="str">
        <f>+IF('Liste des engagés'!$C50=0,"",VLOOKUP($A49,lp,5,FALSE))</f>
        <v>UC ALREENNE</v>
      </c>
      <c r="E49" s="45" t="str">
        <f>+IF('Liste des engagés'!$C50=0,"",VLOOKUP($A49,lp,2,FALSE))</f>
        <v>10015838565</v>
      </c>
      <c r="F49" s="102">
        <f>+IF('Liste des engagés'!$C50=0,"",VLOOKUP($A49,lp,6,FALSE))</f>
        <v>1</v>
      </c>
      <c r="G49" s="45"/>
    </row>
    <row r="50" spans="1:7" s="39" customFormat="1" ht="21" customHeight="1">
      <c r="A50" s="45">
        <v>43</v>
      </c>
      <c r="B50" s="50" t="str">
        <f>+IF('Liste des engagés'!$C51=0,"",VLOOKUP($A50,lp,3,FALSE))</f>
        <v>POISSON</v>
      </c>
      <c r="C50" s="50" t="str">
        <f>+IF('Liste des engagés'!$C51=0,"",VLOOKUP($A50,lp,4,FALSE))</f>
        <v>Damien</v>
      </c>
      <c r="D50" s="50" t="str">
        <f>+IF('Liste des engagés'!$C51=0,"",VLOOKUP($A50,lp,5,FALSE))</f>
        <v>COTES D ARMOR MARIE MORIN</v>
      </c>
      <c r="E50" s="45" t="str">
        <f>+IF('Liste des engagés'!$C51=0,"",VLOOKUP($A50,lp,2,FALSE))</f>
        <v>10014675178</v>
      </c>
      <c r="F50" s="102">
        <f>+IF('Liste des engagés'!$C51=0,"",VLOOKUP($A50,lp,6,FALSE))</f>
        <v>1</v>
      </c>
      <c r="G50" s="45"/>
    </row>
    <row r="51" spans="1:7" s="39" customFormat="1" ht="21" customHeight="1">
      <c r="A51" s="45">
        <v>44</v>
      </c>
      <c r="B51" s="50" t="str">
        <f>+IF('Liste des engagés'!$C52=0,"",VLOOKUP($A51,lp,3,FALSE))</f>
        <v>BESCOND</v>
      </c>
      <c r="C51" s="50" t="str">
        <f>+IF('Liste des engagés'!$C52=0,"",VLOOKUP($A51,lp,4,FALSE))</f>
        <v>Jéremy</v>
      </c>
      <c r="D51" s="50" t="str">
        <f>+IF('Liste des engagés'!$C52=0,"",VLOOKUP($A51,lp,5,FALSE))</f>
        <v>HENNEBONT CYCLISME</v>
      </c>
      <c r="E51" s="45" t="str">
        <f>+IF('Liste des engagés'!$C52=0,"",VLOOKUP($A51,lp,2,FALSE))</f>
        <v>10007757556</v>
      </c>
      <c r="F51" s="102">
        <f>+IF('Liste des engagés'!$C52=0,"",VLOOKUP($A51,lp,6,FALSE))</f>
        <v>1</v>
      </c>
      <c r="G51" s="45"/>
    </row>
    <row r="52" spans="1:7" s="39" customFormat="1" ht="21" customHeight="1">
      <c r="A52" s="45">
        <v>45</v>
      </c>
      <c r="B52" s="50" t="str">
        <f>+IF('Liste des engagés'!$C53=0,"",VLOOKUP($A52,lp,3,FALSE))</f>
        <v>RIVALLAIN</v>
      </c>
      <c r="C52" s="50" t="str">
        <f>+IF('Liste des engagés'!$C53=0,"",VLOOKUP($A52,lp,4,FALSE))</f>
        <v>Hugo</v>
      </c>
      <c r="D52" s="50" t="str">
        <f>+IF('Liste des engagés'!$C53=0,"",VLOOKUP($A52,lp,5,FALSE))</f>
        <v>HENNEBONT CYCLISME</v>
      </c>
      <c r="E52" s="45">
        <f>+IF('Liste des engagés'!$C53=0,"",VLOOKUP($A52,lp,2,FALSE))</f>
        <v>10016133912</v>
      </c>
      <c r="F52" s="102">
        <f>+IF('Liste des engagés'!$C53=0,"",VLOOKUP($A52,lp,6,FALSE))</f>
        <v>1</v>
      </c>
      <c r="G52" s="45"/>
    </row>
    <row r="53" spans="1:7" s="39" customFormat="1" ht="21" customHeight="1">
      <c r="A53" s="45">
        <v>46</v>
      </c>
      <c r="B53" s="50" t="s">
        <v>212</v>
      </c>
      <c r="C53" s="50" t="s">
        <v>213</v>
      </c>
      <c r="D53" s="50" t="str">
        <f>+IF('Liste des engagés'!$C54=0,"",VLOOKUP($A53,lp,5,FALSE))</f>
        <v>VCP LORIENT</v>
      </c>
      <c r="E53" s="45">
        <f>+IF('Liste des engagés'!$C54=0,"",VLOOKUP($A53,lp,2,FALSE))</f>
        <v>10010113141</v>
      </c>
      <c r="F53" s="102">
        <f>+IF('Liste des engagés'!$C54=0,"",VLOOKUP($A53,lp,6,FALSE))</f>
        <v>1</v>
      </c>
      <c r="G53" s="45"/>
    </row>
    <row r="54" spans="1:7" s="39" customFormat="1" ht="21" customHeight="1">
      <c r="A54" s="45">
        <v>47</v>
      </c>
      <c r="B54" s="50" t="str">
        <f>+IF('Liste des engagés'!$C55=0,"",VLOOKUP($A54,lp,3,FALSE))</f>
        <v>DAVID</v>
      </c>
      <c r="C54" s="50" t="str">
        <f>+IF('Liste des engagés'!$C55=0,"",VLOOKUP($A54,lp,4,FALSE))</f>
        <v>Nicolas</v>
      </c>
      <c r="D54" s="50" t="str">
        <f>+IF('Liste des engagés'!$C55=0,"",VLOOKUP($A54,lp,5,FALSE))</f>
        <v>VCP LORIENT</v>
      </c>
      <c r="E54" s="45">
        <f>+IF('Liste des engagés'!$C55=0,"",VLOOKUP($A54,lp,2,FALSE))</f>
        <v>10005335889</v>
      </c>
      <c r="F54" s="102">
        <f>+IF('Liste des engagés'!$C55=0,"",VLOOKUP($A54,lp,6,FALSE))</f>
        <v>1</v>
      </c>
      <c r="G54" s="45"/>
    </row>
    <row r="55" spans="1:7" s="39" customFormat="1" ht="21" customHeight="1">
      <c r="A55" s="45">
        <v>48</v>
      </c>
      <c r="B55" s="50" t="s">
        <v>203</v>
      </c>
      <c r="C55" s="50" t="s">
        <v>112</v>
      </c>
      <c r="D55" s="50" t="s">
        <v>201</v>
      </c>
      <c r="E55" s="119">
        <v>10025686388</v>
      </c>
      <c r="F55" s="45">
        <v>1</v>
      </c>
      <c r="G55" s="45"/>
    </row>
    <row r="56" spans="1:7" s="39" customFormat="1" ht="21" customHeight="1">
      <c r="A56" s="45">
        <v>49</v>
      </c>
      <c r="B56" s="50" t="s">
        <v>204</v>
      </c>
      <c r="C56" s="50" t="s">
        <v>95</v>
      </c>
      <c r="D56" s="50" t="s">
        <v>207</v>
      </c>
      <c r="E56" s="107">
        <v>10008991072</v>
      </c>
      <c r="F56" s="45">
        <v>2</v>
      </c>
      <c r="G56" s="45"/>
    </row>
    <row r="57" spans="1:7" s="39" customFormat="1" ht="21" customHeight="1">
      <c r="A57" s="45">
        <v>50</v>
      </c>
      <c r="B57" s="50">
        <f>+IF('Liste des engagés'!$C58=0,"",VLOOKUP($A57,lp,4,FALSE))</f>
      </c>
      <c r="C57" s="50">
        <f>+IF('Liste des engagés'!$C58=0,"",VLOOKUP($A57,lp,5,FALSE))</f>
      </c>
      <c r="D57" s="50">
        <f>+IF('Liste des engagés'!$C58=0,"",VLOOKUP($A57,lp,6,FALSE))</f>
      </c>
      <c r="E57" s="46">
        <f>+IF('Liste des engagés'!$C58=0,"",VLOOKUP($A57,lp,3,FALSE))</f>
      </c>
      <c r="F57" s="45">
        <f>+IF('Liste des engagés'!$C58=0,"",VLOOKUP($A57,lp,7,FALSE))</f>
      </c>
      <c r="G57" s="45"/>
    </row>
    <row r="58" spans="1:7" s="39" customFormat="1" ht="21" customHeight="1">
      <c r="A58" s="45">
        <v>51</v>
      </c>
      <c r="B58" s="50">
        <f>+IF('Liste des engagés'!$C59=0,"",VLOOKUP($A58,lp,4,FALSE))</f>
      </c>
      <c r="C58" s="50">
        <f>+IF('Liste des engagés'!$C59=0,"",VLOOKUP($A58,lp,5,FALSE))</f>
      </c>
      <c r="D58" s="50">
        <f>+IF('Liste des engagés'!$C59=0,"",VLOOKUP($A58,lp,6,FALSE))</f>
      </c>
      <c r="E58" s="46">
        <f>+IF('Liste des engagés'!$C59=0,"",VLOOKUP($A58,lp,3,FALSE))</f>
      </c>
      <c r="F58" s="45">
        <f>+IF('Liste des engagés'!$C59=0,"",VLOOKUP($A58,lp,7,FALSE))</f>
      </c>
      <c r="G58" s="45"/>
    </row>
    <row r="59" spans="1:7" s="39" customFormat="1" ht="21" customHeight="1">
      <c r="A59" s="45">
        <v>52</v>
      </c>
      <c r="B59" s="50">
        <f>+IF('Liste des engagés'!$C60=0,"",VLOOKUP($A59,lp,4,FALSE))</f>
      </c>
      <c r="C59" s="50">
        <f>+IF('Liste des engagés'!$C60=0,"",VLOOKUP($A59,lp,5,FALSE))</f>
      </c>
      <c r="D59" s="50">
        <f>+IF('Liste des engagés'!$C60=0,"",VLOOKUP($A59,lp,6,FALSE))</f>
      </c>
      <c r="E59" s="46">
        <f>+IF('Liste des engagés'!$C60=0,"",VLOOKUP($A59,lp,3,FALSE))</f>
      </c>
      <c r="F59" s="45">
        <f>+IF('Liste des engagés'!$C60=0,"",VLOOKUP($A59,lp,7,FALSE))</f>
      </c>
      <c r="G59" s="45"/>
    </row>
    <row r="60" spans="1:7" s="39" customFormat="1" ht="21" customHeight="1">
      <c r="A60" s="45">
        <v>53</v>
      </c>
      <c r="B60" s="50">
        <f>+IF('Liste des engagés'!$C61=0,"",VLOOKUP($A60,lp,4,FALSE))</f>
      </c>
      <c r="C60" s="50">
        <f>+IF('Liste des engagés'!$C61=0,"",VLOOKUP($A60,lp,5,FALSE))</f>
      </c>
      <c r="D60" s="50">
        <f>+IF('Liste des engagés'!$C61=0,"",VLOOKUP($A60,lp,6,FALSE))</f>
      </c>
      <c r="E60" s="46">
        <f>+IF('Liste des engagés'!$C61=0,"",VLOOKUP($A60,lp,3,FALSE))</f>
      </c>
      <c r="F60" s="45">
        <f>+IF('Liste des engagés'!$C61=0,"",VLOOKUP($A60,lp,7,FALSE))</f>
      </c>
      <c r="G60" s="45"/>
    </row>
    <row r="61" spans="1:7" s="39" customFormat="1" ht="21" customHeight="1">
      <c r="A61" s="45">
        <v>54</v>
      </c>
      <c r="B61" s="50">
        <f>+IF('Liste des engagés'!$C62=0,"",VLOOKUP($A61,lp,4,FALSE))</f>
      </c>
      <c r="C61" s="50">
        <f>+IF('Liste des engagés'!$C62=0,"",VLOOKUP($A61,lp,5,FALSE))</f>
      </c>
      <c r="D61" s="50">
        <f>+IF('Liste des engagés'!$C62=0,"",VLOOKUP($A61,lp,6,FALSE))</f>
      </c>
      <c r="E61" s="46">
        <f>+IF('Liste des engagés'!$C62=0,"",VLOOKUP($A61,lp,3,FALSE))</f>
      </c>
      <c r="F61" s="45">
        <f>+IF('Liste des engagés'!$C62=0,"",VLOOKUP($A61,lp,7,FALSE))</f>
      </c>
      <c r="G61" s="45"/>
    </row>
    <row r="62" spans="1:7" s="39" customFormat="1" ht="21" customHeight="1">
      <c r="A62" s="45">
        <v>55</v>
      </c>
      <c r="B62" s="50">
        <f>+IF('Liste des engagés'!$C63=0,"",VLOOKUP($A62,lp,4,FALSE))</f>
      </c>
      <c r="C62" s="50">
        <f>+IF('Liste des engagés'!$C63=0,"",VLOOKUP($A62,lp,5,FALSE))</f>
      </c>
      <c r="D62" s="50">
        <f>+IF('Liste des engagés'!$C63=0,"",VLOOKUP($A62,lp,6,FALSE))</f>
      </c>
      <c r="E62" s="46">
        <f>+IF('Liste des engagés'!$C63=0,"",VLOOKUP($A62,lp,3,FALSE))</f>
      </c>
      <c r="F62" s="45">
        <f>+IF('Liste des engagés'!$C63=0,"",VLOOKUP($A62,lp,7,FALSE))</f>
      </c>
      <c r="G62" s="45"/>
    </row>
    <row r="63" spans="1:7" s="39" customFormat="1" ht="21" customHeight="1">
      <c r="A63" s="45">
        <v>56</v>
      </c>
      <c r="B63" s="50">
        <f>+IF('Liste des engagés'!$C64=0,"",VLOOKUP($A63,lp,4,FALSE))</f>
      </c>
      <c r="C63" s="50">
        <f>+IF('Liste des engagés'!$C64=0,"",VLOOKUP($A63,lp,5,FALSE))</f>
      </c>
      <c r="D63" s="50">
        <f>+IF('Liste des engagés'!$C64=0,"",VLOOKUP($A63,lp,6,FALSE))</f>
      </c>
      <c r="E63" s="46">
        <f>+IF('Liste des engagés'!$C64=0,"",VLOOKUP($A63,lp,3,FALSE))</f>
      </c>
      <c r="F63" s="45">
        <f>+IF('Liste des engagés'!$C64=0,"",VLOOKUP($A63,lp,7,FALSE))</f>
      </c>
      <c r="G63" s="45"/>
    </row>
    <row r="64" spans="1:7" s="39" customFormat="1" ht="21" customHeight="1">
      <c r="A64" s="45">
        <v>57</v>
      </c>
      <c r="B64" s="50">
        <f>+IF('Liste des engagés'!$C65=0,"",VLOOKUP($A64,lp,4,FALSE))</f>
      </c>
      <c r="C64" s="50">
        <f>+IF('Liste des engagés'!$C65=0,"",VLOOKUP($A64,lp,5,FALSE))</f>
      </c>
      <c r="D64" s="50">
        <f>+IF('Liste des engagés'!$C65=0,"",VLOOKUP($A64,lp,6,FALSE))</f>
      </c>
      <c r="E64" s="46">
        <f>+IF('Liste des engagés'!$C65=0,"",VLOOKUP($A64,lp,3,FALSE))</f>
      </c>
      <c r="F64" s="45">
        <f>+IF('Liste des engagés'!$C65=0,"",VLOOKUP($A64,lp,7,FALSE))</f>
      </c>
      <c r="G64" s="45"/>
    </row>
    <row r="65" spans="1:7" s="39" customFormat="1" ht="21" customHeight="1">
      <c r="A65" s="45">
        <v>58</v>
      </c>
      <c r="B65" s="50">
        <f>+IF('Liste des engagés'!$C66=0,"",VLOOKUP($A65,lp,4,FALSE))</f>
      </c>
      <c r="C65" s="50">
        <f>+IF('Liste des engagés'!$C66=0,"",VLOOKUP($A65,lp,5,FALSE))</f>
      </c>
      <c r="D65" s="50">
        <f>+IF('Liste des engagés'!$C66=0,"",VLOOKUP($A65,lp,6,FALSE))</f>
      </c>
      <c r="E65" s="46">
        <f>+IF('Liste des engagés'!$C66=0,"",VLOOKUP($A65,lp,3,FALSE))</f>
      </c>
      <c r="F65" s="45">
        <f>+IF('Liste des engagés'!$C66=0,"",VLOOKUP($A65,lp,7,FALSE))</f>
      </c>
      <c r="G65" s="45"/>
    </row>
    <row r="66" spans="1:7" s="39" customFormat="1" ht="21" customHeight="1">
      <c r="A66" s="45">
        <v>59</v>
      </c>
      <c r="B66" s="50">
        <f>+IF('Liste des engagés'!$C67=0,"",VLOOKUP($A66,lp,4,FALSE))</f>
      </c>
      <c r="C66" s="50">
        <f>+IF('Liste des engagés'!$C67=0,"",VLOOKUP($A66,lp,5,FALSE))</f>
      </c>
      <c r="D66" s="50">
        <f>+IF('Liste des engagés'!$C67=0,"",VLOOKUP($A66,lp,6,FALSE))</f>
      </c>
      <c r="E66" s="46">
        <f>+IF('Liste des engagés'!$C67=0,"",VLOOKUP($A66,lp,3,FALSE))</f>
      </c>
      <c r="F66" s="45">
        <f>+IF('Liste des engagés'!$C67=0,"",VLOOKUP($A66,lp,7,FALSE))</f>
      </c>
      <c r="G66" s="45"/>
    </row>
    <row r="67" spans="1:7" s="39" customFormat="1" ht="21" customHeight="1">
      <c r="A67" s="45">
        <v>60</v>
      </c>
      <c r="B67" s="50">
        <f>+IF('Liste des engagés'!$C68=0,"",VLOOKUP($A67,lp,4,FALSE))</f>
      </c>
      <c r="C67" s="50">
        <f>+IF('Liste des engagés'!$C68=0,"",VLOOKUP($A67,lp,5,FALSE))</f>
      </c>
      <c r="D67" s="50">
        <f>+IF('Liste des engagés'!$C68=0,"",VLOOKUP($A67,lp,6,FALSE))</f>
      </c>
      <c r="E67" s="46">
        <f>+IF('Liste des engagés'!$C68=0,"",VLOOKUP($A67,lp,3,FALSE))</f>
      </c>
      <c r="F67" s="45">
        <f>+IF('Liste des engagés'!$C68=0,"",VLOOKUP($A67,lp,7,FALSE))</f>
      </c>
      <c r="G67" s="45"/>
    </row>
    <row r="68" spans="1:7" s="39" customFormat="1" ht="21" customHeight="1">
      <c r="A68" s="45">
        <v>61</v>
      </c>
      <c r="B68" s="50">
        <f>+IF('Liste des engagés'!$C69=0,"",VLOOKUP($A68,lp,4,FALSE))</f>
      </c>
      <c r="C68" s="50">
        <f>+IF('Liste des engagés'!$C69=0,"",VLOOKUP($A68,lp,5,FALSE))</f>
      </c>
      <c r="D68" s="50">
        <f>+IF('Liste des engagés'!$C69=0,"",VLOOKUP($A68,lp,6,FALSE))</f>
      </c>
      <c r="E68" s="46">
        <f>+IF('Liste des engagés'!$C69=0,"",VLOOKUP($A68,lp,3,FALSE))</f>
      </c>
      <c r="F68" s="45">
        <f>+IF('Liste des engagés'!$C69=0,"",VLOOKUP($A68,lp,7,FALSE))</f>
      </c>
      <c r="G68" s="45"/>
    </row>
    <row r="69" spans="1:7" s="39" customFormat="1" ht="21" customHeight="1">
      <c r="A69" s="45">
        <v>62</v>
      </c>
      <c r="B69" s="50">
        <f>+IF('Liste des engagés'!$C70=0,"",VLOOKUP($A69,lp,4,FALSE))</f>
      </c>
      <c r="C69" s="50">
        <f>+IF('Liste des engagés'!$C70=0,"",VLOOKUP($A69,lp,5,FALSE))</f>
      </c>
      <c r="D69" s="50">
        <f>+IF('Liste des engagés'!$C70=0,"",VLOOKUP($A69,lp,6,FALSE))</f>
      </c>
      <c r="E69" s="46">
        <f>+IF('Liste des engagés'!$C70=0,"",VLOOKUP($A69,lp,3,FALSE))</f>
      </c>
      <c r="F69" s="45">
        <f>+IF('Liste des engagés'!$C70=0,"",VLOOKUP($A69,lp,7,FALSE))</f>
      </c>
      <c r="G69" s="45"/>
    </row>
    <row r="70" spans="1:7" s="39" customFormat="1" ht="21" customHeight="1">
      <c r="A70" s="45">
        <v>63</v>
      </c>
      <c r="B70" s="50">
        <f>+IF('Liste des engagés'!$C71=0,"",VLOOKUP($A70,lp,4,FALSE))</f>
      </c>
      <c r="C70" s="50">
        <f>+IF('Liste des engagés'!$C71=0,"",VLOOKUP($A70,lp,5,FALSE))</f>
      </c>
      <c r="D70" s="50">
        <f>+IF('Liste des engagés'!$C71=0,"",VLOOKUP($A70,lp,6,FALSE))</f>
      </c>
      <c r="E70" s="46">
        <f>+IF('Liste des engagés'!$C71=0,"",VLOOKUP($A70,lp,3,FALSE))</f>
      </c>
      <c r="F70" s="45">
        <f>+IF('Liste des engagés'!$C71=0,"",VLOOKUP($A70,lp,7,FALSE))</f>
      </c>
      <c r="G70" s="45"/>
    </row>
    <row r="71" spans="1:7" s="39" customFormat="1" ht="21" customHeight="1">
      <c r="A71" s="45">
        <v>64</v>
      </c>
      <c r="B71" s="50">
        <f>+IF('Liste des engagés'!$C72=0,"",VLOOKUP($A71,lp,4,FALSE))</f>
      </c>
      <c r="C71" s="50">
        <f>+IF('Liste des engagés'!$C72=0,"",VLOOKUP($A71,lp,5,FALSE))</f>
      </c>
      <c r="D71" s="50">
        <f>+IF('Liste des engagés'!$C72=0,"",VLOOKUP($A71,lp,6,FALSE))</f>
      </c>
      <c r="E71" s="46">
        <f>+IF('Liste des engagés'!$C72=0,"",VLOOKUP($A71,lp,3,FALSE))</f>
      </c>
      <c r="F71" s="45">
        <f>+IF('Liste des engagés'!$C72=0,"",VLOOKUP($A71,lp,7,FALSE))</f>
      </c>
      <c r="G71" s="45"/>
    </row>
    <row r="72" spans="1:7" s="39" customFormat="1" ht="21" customHeight="1">
      <c r="A72" s="45">
        <v>65</v>
      </c>
      <c r="B72" s="50">
        <f>+IF('Liste des engagés'!$C73=0,"",VLOOKUP($A72,lp,4,FALSE))</f>
      </c>
      <c r="C72" s="50">
        <f>+IF('Liste des engagés'!$C73=0,"",VLOOKUP($A72,lp,5,FALSE))</f>
      </c>
      <c r="D72" s="50">
        <f>+IF('Liste des engagés'!$C73=0,"",VLOOKUP($A72,lp,6,FALSE))</f>
      </c>
      <c r="E72" s="46">
        <f>+IF('Liste des engagés'!$C73=0,"",VLOOKUP($A72,lp,3,FALSE))</f>
      </c>
      <c r="F72" s="45">
        <f>+IF('Liste des engagés'!$C73=0,"",VLOOKUP($A72,lp,7,FALSE))</f>
      </c>
      <c r="G72" s="45"/>
    </row>
    <row r="73" spans="1:7" s="39" customFormat="1" ht="21" customHeight="1">
      <c r="A73" s="45">
        <v>66</v>
      </c>
      <c r="B73" s="50">
        <f>+IF('Liste des engagés'!$C74=0,"",VLOOKUP($A73,lp,4,FALSE))</f>
      </c>
      <c r="C73" s="50">
        <f>+IF('Liste des engagés'!$C74=0,"",VLOOKUP($A73,lp,5,FALSE))</f>
      </c>
      <c r="D73" s="50">
        <f>+IF('Liste des engagés'!$C74=0,"",VLOOKUP($A73,lp,6,FALSE))</f>
      </c>
      <c r="E73" s="46">
        <f>+IF('Liste des engagés'!$C74=0,"",VLOOKUP($A73,lp,3,FALSE))</f>
      </c>
      <c r="F73" s="45">
        <f>+IF('Liste des engagés'!$C74=0,"",VLOOKUP($A73,lp,7,FALSE))</f>
      </c>
      <c r="G73" s="45"/>
    </row>
    <row r="74" spans="1:7" s="39" customFormat="1" ht="21" customHeight="1">
      <c r="A74" s="45">
        <v>67</v>
      </c>
      <c r="B74" s="50">
        <f>+IF('Liste des engagés'!$C75=0,"",VLOOKUP($A74,lp,4,FALSE))</f>
      </c>
      <c r="C74" s="50">
        <f>+IF('Liste des engagés'!$C75=0,"",VLOOKUP($A74,lp,5,FALSE))</f>
      </c>
      <c r="D74" s="50">
        <f>+IF('Liste des engagés'!$C75=0,"",VLOOKUP($A74,lp,6,FALSE))</f>
      </c>
      <c r="E74" s="46">
        <f>+IF('Liste des engagés'!$C75=0,"",VLOOKUP($A74,lp,3,FALSE))</f>
      </c>
      <c r="F74" s="45">
        <f>+IF('Liste des engagés'!$C75=0,"",VLOOKUP($A74,lp,7,FALSE))</f>
      </c>
      <c r="G74" s="45"/>
    </row>
    <row r="75" spans="1:7" s="39" customFormat="1" ht="21" customHeight="1">
      <c r="A75" s="45">
        <v>68</v>
      </c>
      <c r="B75" s="50">
        <f>+IF('Liste des engagés'!$C76=0,"",VLOOKUP($A75,lp,4,FALSE))</f>
      </c>
      <c r="C75" s="50">
        <f>+IF('Liste des engagés'!$C76=0,"",VLOOKUP($A75,lp,5,FALSE))</f>
      </c>
      <c r="D75" s="50">
        <f>+IF('Liste des engagés'!$C76=0,"",VLOOKUP($A75,lp,6,FALSE))</f>
      </c>
      <c r="E75" s="46">
        <f>+IF('Liste des engagés'!$C76=0,"",VLOOKUP($A75,lp,3,FALSE))</f>
      </c>
      <c r="F75" s="45">
        <f>+IF('Liste des engagés'!$C76=0,"",VLOOKUP($A75,lp,7,FALSE))</f>
      </c>
      <c r="G75" s="45"/>
    </row>
    <row r="76" spans="1:7" s="39" customFormat="1" ht="21" customHeight="1">
      <c r="A76" s="45">
        <v>69</v>
      </c>
      <c r="B76" s="50">
        <f>+IF('Liste des engagés'!$C77=0,"",VLOOKUP($A76,lp,4,FALSE))</f>
      </c>
      <c r="C76" s="50">
        <f>+IF('Liste des engagés'!$C77=0,"",VLOOKUP($A76,lp,5,FALSE))</f>
      </c>
      <c r="D76" s="50">
        <f>+IF('Liste des engagés'!$C77=0,"",VLOOKUP($A76,lp,6,FALSE))</f>
      </c>
      <c r="E76" s="46">
        <f>+IF('Liste des engagés'!$C77=0,"",VLOOKUP($A76,lp,3,FALSE))</f>
      </c>
      <c r="F76" s="45">
        <f>+IF('Liste des engagés'!$C77=0,"",VLOOKUP($A76,lp,7,FALSE))</f>
      </c>
      <c r="G76" s="45"/>
    </row>
    <row r="77" spans="1:7" s="39" customFormat="1" ht="21" customHeight="1">
      <c r="A77" s="45">
        <v>70</v>
      </c>
      <c r="B77" s="50">
        <f>+IF('Liste des engagés'!$C78=0,"",VLOOKUP($A77,lp,4,FALSE))</f>
      </c>
      <c r="C77" s="50">
        <f>+IF('Liste des engagés'!$C78=0,"",VLOOKUP($A77,lp,5,FALSE))</f>
      </c>
      <c r="D77" s="50">
        <f>+IF('Liste des engagés'!$C78=0,"",VLOOKUP($A77,lp,6,FALSE))</f>
      </c>
      <c r="E77" s="46">
        <f>+IF('Liste des engagés'!$C78=0,"",VLOOKUP($A77,lp,3,FALSE))</f>
      </c>
      <c r="F77" s="45">
        <f>+IF('Liste des engagés'!$C78=0,"",VLOOKUP($A77,lp,7,FALSE))</f>
      </c>
      <c r="G77" s="45"/>
    </row>
    <row r="78" spans="1:7" s="39" customFormat="1" ht="21" customHeight="1">
      <c r="A78" s="45">
        <v>71</v>
      </c>
      <c r="B78" s="50">
        <f>+IF('Liste des engagés'!$C79=0,"",VLOOKUP($A78,lp,4,FALSE))</f>
      </c>
      <c r="C78" s="50">
        <f>+IF('Liste des engagés'!$C79=0,"",VLOOKUP($A78,lp,5,FALSE))</f>
      </c>
      <c r="D78" s="50">
        <f>+IF('Liste des engagés'!$C79=0,"",VLOOKUP($A78,lp,6,FALSE))</f>
      </c>
      <c r="E78" s="46">
        <f>+IF('Liste des engagés'!$C79=0,"",VLOOKUP($A78,lp,3,FALSE))</f>
      </c>
      <c r="F78" s="45">
        <f>+IF('Liste des engagés'!$C79=0,"",VLOOKUP($A78,lp,7,FALSE))</f>
      </c>
      <c r="G78" s="45"/>
    </row>
    <row r="79" spans="1:7" s="39" customFormat="1" ht="21" customHeight="1">
      <c r="A79" s="45">
        <v>72</v>
      </c>
      <c r="B79" s="50">
        <f>+IF('Liste des engagés'!$C80=0,"",VLOOKUP($A79,lp,4,FALSE))</f>
      </c>
      <c r="C79" s="50">
        <f>+IF('Liste des engagés'!$C80=0,"",VLOOKUP($A79,lp,5,FALSE))</f>
      </c>
      <c r="D79" s="50">
        <f>+IF('Liste des engagés'!$C80=0,"",VLOOKUP($A79,lp,6,FALSE))</f>
      </c>
      <c r="E79" s="46">
        <f>+IF('Liste des engagés'!$C80=0,"",VLOOKUP($A79,lp,3,FALSE))</f>
      </c>
      <c r="F79" s="45">
        <f>+IF('Liste des engagés'!$C80=0,"",VLOOKUP($A79,lp,7,FALSE))</f>
      </c>
      <c r="G79" s="45"/>
    </row>
    <row r="80" spans="1:7" s="39" customFormat="1" ht="21" customHeight="1">
      <c r="A80" s="45">
        <v>73</v>
      </c>
      <c r="B80" s="50">
        <f>+IF('Liste des engagés'!$C81=0,"",VLOOKUP($A80,lp,4,FALSE))</f>
      </c>
      <c r="C80" s="50">
        <f>+IF('Liste des engagés'!$C81=0,"",VLOOKUP($A80,lp,5,FALSE))</f>
      </c>
      <c r="D80" s="50">
        <f>+IF('Liste des engagés'!$C81=0,"",VLOOKUP($A80,lp,6,FALSE))</f>
      </c>
      <c r="E80" s="46">
        <f>+IF('Liste des engagés'!$C81=0,"",VLOOKUP($A80,lp,3,FALSE))</f>
      </c>
      <c r="F80" s="45">
        <f>+IF('Liste des engagés'!$C81=0,"",VLOOKUP($A80,lp,7,FALSE))</f>
      </c>
      <c r="G80" s="45"/>
    </row>
    <row r="81" spans="1:7" s="39" customFormat="1" ht="21" customHeight="1">
      <c r="A81" s="45">
        <v>74</v>
      </c>
      <c r="B81" s="50">
        <f>+IF('Liste des engagés'!$C82=0,"",VLOOKUP($A81,lp,4,FALSE))</f>
      </c>
      <c r="C81" s="50">
        <f>+IF('Liste des engagés'!$C82=0,"",VLOOKUP($A81,lp,5,FALSE))</f>
      </c>
      <c r="D81" s="50">
        <f>+IF('Liste des engagés'!$C82=0,"",VLOOKUP($A81,lp,6,FALSE))</f>
      </c>
      <c r="E81" s="46">
        <f>+IF('Liste des engagés'!$C82=0,"",VLOOKUP($A81,lp,3,FALSE))</f>
      </c>
      <c r="F81" s="45">
        <f>+IF('Liste des engagés'!$C82=0,"",VLOOKUP($A81,lp,7,FALSE))</f>
      </c>
      <c r="G81" s="45"/>
    </row>
    <row r="82" spans="1:7" s="39" customFormat="1" ht="21" customHeight="1">
      <c r="A82" s="45">
        <v>75</v>
      </c>
      <c r="B82" s="50">
        <f>+IF('Liste des engagés'!$C83=0,"",VLOOKUP($A82,lp,4,FALSE))</f>
      </c>
      <c r="C82" s="50">
        <f>+IF('Liste des engagés'!$C83=0,"",VLOOKUP($A82,lp,5,FALSE))</f>
      </c>
      <c r="D82" s="50">
        <f>+IF('Liste des engagés'!$C83=0,"",VLOOKUP($A82,lp,6,FALSE))</f>
      </c>
      <c r="E82" s="46">
        <f>+IF('Liste des engagés'!$C83=0,"",VLOOKUP($A82,lp,3,FALSE))</f>
      </c>
      <c r="F82" s="45">
        <f>+IF('Liste des engagés'!$C83=0,"",VLOOKUP($A82,lp,7,FALSE))</f>
      </c>
      <c r="G82" s="45"/>
    </row>
    <row r="83" spans="1:7" s="39" customFormat="1" ht="21" customHeight="1">
      <c r="A83" s="45">
        <v>76</v>
      </c>
      <c r="B83" s="50">
        <f>+IF('Liste des engagés'!$C84=0,"",VLOOKUP($A83,lp,4,FALSE))</f>
      </c>
      <c r="C83" s="50">
        <f>+IF('Liste des engagés'!$C84=0,"",VLOOKUP($A83,lp,5,FALSE))</f>
      </c>
      <c r="D83" s="50">
        <f>+IF('Liste des engagés'!$C84=0,"",VLOOKUP($A83,lp,6,FALSE))</f>
      </c>
      <c r="E83" s="46">
        <f>+IF('Liste des engagés'!$C84=0,"",VLOOKUP($A83,lp,3,FALSE))</f>
      </c>
      <c r="F83" s="45">
        <f>+IF('Liste des engagés'!$C84=0,"",VLOOKUP($A83,lp,7,FALSE))</f>
      </c>
      <c r="G83" s="45"/>
    </row>
    <row r="84" spans="1:7" s="39" customFormat="1" ht="21" customHeight="1">
      <c r="A84" s="45">
        <v>77</v>
      </c>
      <c r="B84" s="50">
        <f>+IF('Liste des engagés'!$C85=0,"",VLOOKUP($A84,lp,4,FALSE))</f>
      </c>
      <c r="C84" s="50">
        <f>+IF('Liste des engagés'!$C85=0,"",VLOOKUP($A84,lp,5,FALSE))</f>
      </c>
      <c r="D84" s="50">
        <f>+IF('Liste des engagés'!$C85=0,"",VLOOKUP($A84,lp,6,FALSE))</f>
      </c>
      <c r="E84" s="46">
        <f>+IF('Liste des engagés'!$C85=0,"",VLOOKUP($A84,lp,3,FALSE))</f>
      </c>
      <c r="F84" s="45">
        <f>+IF('Liste des engagés'!$C85=0,"",VLOOKUP($A84,lp,7,FALSE))</f>
      </c>
      <c r="G84" s="45"/>
    </row>
    <row r="85" spans="1:7" s="39" customFormat="1" ht="21" customHeight="1">
      <c r="A85" s="45">
        <v>78</v>
      </c>
      <c r="B85" s="50">
        <f>+IF('Liste des engagés'!$C86=0,"",VLOOKUP($A85,lp,4,FALSE))</f>
      </c>
      <c r="C85" s="50">
        <f>+IF('Liste des engagés'!$C86=0,"",VLOOKUP($A85,lp,5,FALSE))</f>
      </c>
      <c r="D85" s="50">
        <f>+IF('Liste des engagés'!$C86=0,"",VLOOKUP($A85,lp,6,FALSE))</f>
      </c>
      <c r="E85" s="46">
        <f>+IF('Liste des engagés'!$C86=0,"",VLOOKUP($A85,lp,3,FALSE))</f>
      </c>
      <c r="F85" s="45">
        <f>+IF('Liste des engagés'!$C86=0,"",VLOOKUP($A85,lp,7,FALSE))</f>
      </c>
      <c r="G85" s="45"/>
    </row>
    <row r="86" spans="1:7" s="39" customFormat="1" ht="21" customHeight="1">
      <c r="A86" s="45">
        <v>79</v>
      </c>
      <c r="B86" s="50">
        <f>+IF('Liste des engagés'!$C87=0,"",VLOOKUP($A86,lp,4,FALSE))</f>
      </c>
      <c r="C86" s="50">
        <f>+IF('Liste des engagés'!$C87=0,"",VLOOKUP($A86,lp,5,FALSE))</f>
      </c>
      <c r="D86" s="50">
        <f>+IF('Liste des engagés'!$C87=0,"",VLOOKUP($A86,lp,6,FALSE))</f>
      </c>
      <c r="E86" s="58">
        <f>+IF('Liste des engagés'!$C87=0,"",VLOOKUP($A86,lp,3,FALSE))</f>
      </c>
      <c r="F86" s="45">
        <f>+IF('Liste des engagés'!$C87=0,"",VLOOKUP($A86,lp,7,FALSE))</f>
      </c>
      <c r="G86" s="45"/>
    </row>
    <row r="87" spans="1:7" s="39" customFormat="1" ht="21" customHeight="1">
      <c r="A87" s="45">
        <v>80</v>
      </c>
      <c r="B87" s="50">
        <f>+IF('Liste des engagés'!$C88=0,"",VLOOKUP($A87,lp,4,FALSE))</f>
      </c>
      <c r="C87" s="50">
        <f>+IF('Liste des engagés'!$C88=0,"",VLOOKUP($A87,lp,5,FALSE))</f>
      </c>
      <c r="D87" s="50">
        <f>+IF('Liste des engagés'!$C88=0,"",VLOOKUP($A87,lp,6,FALSE))</f>
      </c>
      <c r="E87" s="46">
        <f>+IF('Liste des engagés'!$C88=0,"",VLOOKUP($A87,lp,3,FALSE))</f>
      </c>
      <c r="F87" s="45">
        <f>+IF('Liste des engagés'!$C88=0,"",VLOOKUP($A87,lp,7,FALSE))</f>
      </c>
      <c r="G87" s="45"/>
    </row>
    <row r="88" spans="1:7" s="39" customFormat="1" ht="21" customHeight="1">
      <c r="A88" s="45">
        <v>81</v>
      </c>
      <c r="B88" s="50">
        <f>+IF('Liste des engagés'!$C89=0,"",VLOOKUP($A88,lp,4,FALSE))</f>
      </c>
      <c r="C88" s="50">
        <f>+IF('Liste des engagés'!$C89=0,"",VLOOKUP($A88,lp,5,FALSE))</f>
      </c>
      <c r="D88" s="50">
        <f>+IF('Liste des engagés'!$C89=0,"",VLOOKUP($A88,lp,6,FALSE))</f>
      </c>
      <c r="E88" s="46">
        <f>+IF('Liste des engagés'!$C89=0,"",VLOOKUP($A88,lp,3,FALSE))</f>
      </c>
      <c r="F88" s="45">
        <f>+IF('Liste des engagés'!$C89=0,"",VLOOKUP($A88,lp,7,FALSE))</f>
      </c>
      <c r="G88" s="45"/>
    </row>
    <row r="89" spans="1:7" s="39" customFormat="1" ht="21" customHeight="1">
      <c r="A89" s="45">
        <v>82</v>
      </c>
      <c r="B89" s="50">
        <f>+IF('Liste des engagés'!$C90=0,"",VLOOKUP($A89,lp,4,FALSE))</f>
      </c>
      <c r="C89" s="50">
        <f>+IF('Liste des engagés'!$C90=0,"",VLOOKUP($A89,lp,5,FALSE))</f>
      </c>
      <c r="D89" s="50">
        <f>+IF('Liste des engagés'!$C90=0,"",VLOOKUP($A89,lp,6,FALSE))</f>
      </c>
      <c r="E89" s="46">
        <f>+IF('Liste des engagés'!$C90=0,"",VLOOKUP($A89,lp,3,FALSE))</f>
      </c>
      <c r="F89" s="45">
        <f>+IF('Liste des engagés'!$C90=0,"",VLOOKUP($A89,lp,7,FALSE))</f>
      </c>
      <c r="G89" s="45"/>
    </row>
    <row r="90" spans="1:7" s="39" customFormat="1" ht="21" customHeight="1">
      <c r="A90" s="45">
        <v>83</v>
      </c>
      <c r="B90" s="50">
        <f>+IF('Liste des engagés'!$C91=0,"",VLOOKUP($A90,lp,4,FALSE))</f>
      </c>
      <c r="C90" s="50">
        <f>+IF('Liste des engagés'!$C91=0,"",VLOOKUP($A90,lp,5,FALSE))</f>
      </c>
      <c r="D90" s="50">
        <f>+IF('Liste des engagés'!$C91=0,"",VLOOKUP($A90,lp,6,FALSE))</f>
      </c>
      <c r="E90" s="46">
        <f>+IF('Liste des engagés'!$C91=0,"",VLOOKUP($A90,lp,3,FALSE))</f>
      </c>
      <c r="F90" s="45">
        <f>+IF('Liste des engagés'!$C91=0,"",VLOOKUP($A90,lp,7,FALSE))</f>
      </c>
      <c r="G90" s="45"/>
    </row>
    <row r="91" spans="1:7" s="39" customFormat="1" ht="21" customHeight="1">
      <c r="A91" s="45">
        <v>84</v>
      </c>
      <c r="B91" s="50">
        <f>+IF('Liste des engagés'!$C92=0,"",VLOOKUP($A91,lp,4,FALSE))</f>
      </c>
      <c r="C91" s="50">
        <f>+IF('Liste des engagés'!$C92=0,"",VLOOKUP($A91,lp,5,FALSE))</f>
      </c>
      <c r="D91" s="50">
        <f>+IF('Liste des engagés'!$C92=0,"",VLOOKUP($A91,lp,6,FALSE))</f>
      </c>
      <c r="E91" s="46">
        <f>+IF('Liste des engagés'!$C92=0,"",VLOOKUP($A91,lp,3,FALSE))</f>
      </c>
      <c r="F91" s="45">
        <f>+IF('Liste des engagés'!$C92=0,"",VLOOKUP($A91,lp,7,FALSE))</f>
      </c>
      <c r="G91" s="45"/>
    </row>
    <row r="92" spans="1:7" s="39" customFormat="1" ht="21" customHeight="1">
      <c r="A92" s="45">
        <v>85</v>
      </c>
      <c r="B92" s="50">
        <f>+IF('Liste des engagés'!$C93=0,"",VLOOKUP($A92,lp,4,FALSE))</f>
      </c>
      <c r="C92" s="50">
        <f>+IF('Liste des engagés'!$C93=0,"",VLOOKUP($A92,lp,5,FALSE))</f>
      </c>
      <c r="D92" s="50">
        <f>+IF('Liste des engagés'!$C93=0,"",VLOOKUP($A92,lp,6,FALSE))</f>
      </c>
      <c r="E92" s="46">
        <f>+IF('Liste des engagés'!$C93=0,"",VLOOKUP($A92,lp,3,FALSE))</f>
      </c>
      <c r="F92" s="45">
        <f>+IF('Liste des engagés'!$C93=0,"",VLOOKUP($A92,lp,7,FALSE))</f>
      </c>
      <c r="G92" s="45"/>
    </row>
    <row r="93" spans="1:7" s="39" customFormat="1" ht="21" customHeight="1">
      <c r="A93" s="45">
        <v>86</v>
      </c>
      <c r="B93" s="50">
        <f>+IF('Liste des engagés'!$C94=0,"",VLOOKUP($A93,lp,4,FALSE))</f>
      </c>
      <c r="C93" s="50">
        <f>+IF('Liste des engagés'!$C94=0,"",VLOOKUP($A93,lp,5,FALSE))</f>
      </c>
      <c r="D93" s="50">
        <f>+IF('Liste des engagés'!$C94=0,"",VLOOKUP($A93,lp,6,FALSE))</f>
      </c>
      <c r="E93" s="46">
        <f>+IF('Liste des engagés'!$C94=0,"",VLOOKUP($A93,lp,3,FALSE))</f>
      </c>
      <c r="F93" s="45">
        <f>+IF('Liste des engagés'!$C94=0,"",VLOOKUP($A93,lp,7,FALSE))</f>
      </c>
      <c r="G93" s="45"/>
    </row>
    <row r="94" spans="1:7" s="39" customFormat="1" ht="21" customHeight="1">
      <c r="A94" s="45">
        <v>87</v>
      </c>
      <c r="B94" s="50">
        <f>+IF('Liste des engagés'!$C95=0,"",VLOOKUP($A94,lp,4,FALSE))</f>
      </c>
      <c r="C94" s="50">
        <f>+IF('Liste des engagés'!$C95=0,"",VLOOKUP($A94,lp,5,FALSE))</f>
      </c>
      <c r="D94" s="50">
        <f>+IF('Liste des engagés'!$C95=0,"",VLOOKUP($A94,lp,6,FALSE))</f>
      </c>
      <c r="E94" s="46">
        <f>+IF('Liste des engagés'!$C95=0,"",VLOOKUP($A94,lp,3,FALSE))</f>
      </c>
      <c r="F94" s="45">
        <f>+IF('Liste des engagés'!$C95=0,"",VLOOKUP($A94,lp,7,FALSE))</f>
      </c>
      <c r="G94" s="45"/>
    </row>
    <row r="95" spans="1:7" s="39" customFormat="1" ht="21" customHeight="1">
      <c r="A95" s="45">
        <v>88</v>
      </c>
      <c r="B95" s="50">
        <f>+IF('Liste des engagés'!$C96=0,"",VLOOKUP($A95,lp,4,FALSE))</f>
      </c>
      <c r="C95" s="50">
        <f>+IF('Liste des engagés'!$C96=0,"",VLOOKUP($A95,lp,5,FALSE))</f>
      </c>
      <c r="D95" s="50">
        <f>+IF('Liste des engagés'!$C96=0,"",VLOOKUP($A95,lp,6,FALSE))</f>
      </c>
      <c r="E95" s="46">
        <f>+IF('Liste des engagés'!$C96=0,"",VLOOKUP($A95,lp,3,FALSE))</f>
      </c>
      <c r="F95" s="45">
        <f>+IF('Liste des engagés'!$C96=0,"",VLOOKUP($A95,lp,7,FALSE))</f>
      </c>
      <c r="G95" s="45"/>
    </row>
    <row r="96" spans="1:7" s="39" customFormat="1" ht="21" customHeight="1">
      <c r="A96" s="45">
        <v>89</v>
      </c>
      <c r="B96" s="50">
        <f>+IF('Liste des engagés'!$C97=0,"",VLOOKUP($A96,lp,4,FALSE))</f>
      </c>
      <c r="C96" s="50">
        <f>+IF('Liste des engagés'!$C97=0,"",VLOOKUP($A96,lp,5,FALSE))</f>
      </c>
      <c r="D96" s="50">
        <f>+IF('Liste des engagés'!$C97=0,"",VLOOKUP($A96,lp,6,FALSE))</f>
      </c>
      <c r="E96" s="46">
        <f>+IF('Liste des engagés'!$C97=0,"",VLOOKUP($A96,lp,3,FALSE))</f>
      </c>
      <c r="F96" s="45">
        <f>+IF('Liste des engagés'!$C97=0,"",VLOOKUP($A96,lp,7,FALSE))</f>
      </c>
      <c r="G96" s="45"/>
    </row>
    <row r="97" spans="1:7" s="39" customFormat="1" ht="21" customHeight="1">
      <c r="A97" s="45">
        <v>90</v>
      </c>
      <c r="B97" s="50">
        <f>+IF('Liste des engagés'!$C98=0,"",VLOOKUP($A97,lp,4,FALSE))</f>
      </c>
      <c r="C97" s="50">
        <f>+IF('Liste des engagés'!$C98=0,"",VLOOKUP($A97,lp,5,FALSE))</f>
      </c>
      <c r="D97" s="50">
        <f>+IF('Liste des engagés'!$C98=0,"",VLOOKUP($A97,lp,6,FALSE))</f>
      </c>
      <c r="E97" s="46">
        <f>+IF('Liste des engagés'!$C98=0,"",VLOOKUP($A97,lp,3,FALSE))</f>
      </c>
      <c r="F97" s="45">
        <f>+IF('Liste des engagés'!$C98=0,"",VLOOKUP($A97,lp,7,FALSE))</f>
      </c>
      <c r="G97" s="45"/>
    </row>
    <row r="98" spans="1:7" s="39" customFormat="1" ht="21" customHeight="1">
      <c r="A98" s="45">
        <v>91</v>
      </c>
      <c r="B98" s="50">
        <f>+IF('Liste des engagés'!$C99=0,"",VLOOKUP($A98,lp,4,FALSE))</f>
      </c>
      <c r="C98" s="50">
        <f>+IF('Liste des engagés'!$C99=0,"",VLOOKUP($A98,lp,5,FALSE))</f>
      </c>
      <c r="D98" s="50">
        <f>+IF('Liste des engagés'!$C99=0,"",VLOOKUP($A98,lp,6,FALSE))</f>
      </c>
      <c r="E98" s="46">
        <f>+IF('Liste des engagés'!$C99=0,"",VLOOKUP($A98,lp,3,FALSE))</f>
      </c>
      <c r="F98" s="45">
        <f>+IF('Liste des engagés'!$C99=0,"",VLOOKUP($A98,lp,7,FALSE))</f>
      </c>
      <c r="G98" s="45"/>
    </row>
    <row r="99" spans="1:7" s="39" customFormat="1" ht="21" customHeight="1">
      <c r="A99" s="45">
        <v>92</v>
      </c>
      <c r="B99" s="50">
        <f>+IF('Liste des engagés'!$C100=0,"",VLOOKUP($A99,lp,4,FALSE))</f>
      </c>
      <c r="C99" s="50">
        <f>+IF('Liste des engagés'!$C100=0,"",VLOOKUP($A99,lp,5,FALSE))</f>
      </c>
      <c r="D99" s="50">
        <f>+IF('Liste des engagés'!$C100=0,"",VLOOKUP($A99,lp,6,FALSE))</f>
      </c>
      <c r="E99" s="46">
        <f>+IF('Liste des engagés'!$C100=0,"",VLOOKUP($A99,lp,3,FALSE))</f>
      </c>
      <c r="F99" s="45">
        <f>+IF('Liste des engagés'!$C100=0,"",VLOOKUP($A99,lp,7,FALSE))</f>
      </c>
      <c r="G99" s="45"/>
    </row>
    <row r="100" spans="1:7" s="39" customFormat="1" ht="21" customHeight="1">
      <c r="A100" s="45">
        <v>93</v>
      </c>
      <c r="B100" s="50">
        <f>+IF('Liste des engagés'!$C101=0,"",VLOOKUP($A100,lp,4,FALSE))</f>
      </c>
      <c r="C100" s="50">
        <f>+IF('Liste des engagés'!$C101=0,"",VLOOKUP($A100,lp,5,FALSE))</f>
      </c>
      <c r="D100" s="50">
        <f>+IF('Liste des engagés'!$C101=0,"",VLOOKUP($A100,lp,6,FALSE))</f>
      </c>
      <c r="E100" s="46">
        <f>+IF('Liste des engagés'!$C101=0,"",VLOOKUP($A100,lp,3,FALSE))</f>
      </c>
      <c r="F100" s="45">
        <f>+IF('Liste des engagés'!$C101=0,"",VLOOKUP($A100,lp,7,FALSE))</f>
      </c>
      <c r="G100" s="45"/>
    </row>
    <row r="101" spans="1:7" s="39" customFormat="1" ht="21" customHeight="1">
      <c r="A101" s="45">
        <v>94</v>
      </c>
      <c r="B101" s="50">
        <f>+IF('Liste des engagés'!$C102=0,"",VLOOKUP($A101,lp,4,FALSE))</f>
      </c>
      <c r="C101" s="50">
        <f>+IF('Liste des engagés'!$C102=0,"",VLOOKUP($A101,lp,5,FALSE))</f>
      </c>
      <c r="D101" s="50">
        <f>+IF('Liste des engagés'!$C102=0,"",VLOOKUP($A101,lp,6,FALSE))</f>
      </c>
      <c r="E101" s="46">
        <f>+IF('Liste des engagés'!$C102=0,"",VLOOKUP($A101,lp,3,FALSE))</f>
      </c>
      <c r="F101" s="45">
        <f>+IF('Liste des engagés'!$C102=0,"",VLOOKUP($A101,lp,7,FALSE))</f>
      </c>
      <c r="G101" s="45"/>
    </row>
    <row r="102" spans="1:7" s="39" customFormat="1" ht="21" customHeight="1">
      <c r="A102" s="45">
        <v>95</v>
      </c>
      <c r="B102" s="50">
        <f>+IF('Liste des engagés'!$C103=0,"",VLOOKUP($A102,lp,4,FALSE))</f>
      </c>
      <c r="C102" s="50">
        <f>+IF('Liste des engagés'!$C103=0,"",VLOOKUP($A102,lp,5,FALSE))</f>
      </c>
      <c r="D102" s="50">
        <f>+IF('Liste des engagés'!$C103=0,"",VLOOKUP($A102,lp,6,FALSE))</f>
      </c>
      <c r="E102" s="46">
        <f>+IF('Liste des engagés'!$C103=0,"",VLOOKUP($A102,lp,3,FALSE))</f>
      </c>
      <c r="F102" s="45">
        <f>+IF('Liste des engagés'!$C103=0,"",VLOOKUP($A102,lp,7,FALSE))</f>
      </c>
      <c r="G102" s="45"/>
    </row>
    <row r="103" spans="1:7" s="39" customFormat="1" ht="21" customHeight="1">
      <c r="A103" s="45">
        <v>96</v>
      </c>
      <c r="B103" s="50">
        <f>+IF('Liste des engagés'!$C104=0,"",VLOOKUP($A103,lp,4,FALSE))</f>
      </c>
      <c r="C103" s="50">
        <f>+IF('Liste des engagés'!$C104=0,"",VLOOKUP($A103,lp,5,FALSE))</f>
      </c>
      <c r="D103" s="50">
        <f>+IF('Liste des engagés'!$C104=0,"",VLOOKUP($A103,lp,6,FALSE))</f>
      </c>
      <c r="E103" s="46">
        <f>+IF('Liste des engagés'!$C104=0,"",VLOOKUP($A103,lp,3,FALSE))</f>
      </c>
      <c r="F103" s="45">
        <f>+IF('Liste des engagés'!$C104=0,"",VLOOKUP($A103,lp,7,FALSE))</f>
      </c>
      <c r="G103" s="45"/>
    </row>
    <row r="104" spans="1:7" s="39" customFormat="1" ht="21" customHeight="1">
      <c r="A104" s="45">
        <v>97</v>
      </c>
      <c r="B104" s="50">
        <f>+IF('Liste des engagés'!$C105=0,"",VLOOKUP($A104,lp,4,FALSE))</f>
      </c>
      <c r="C104" s="50">
        <f>+IF('Liste des engagés'!$C105=0,"",VLOOKUP($A104,lp,5,FALSE))</f>
      </c>
      <c r="D104" s="50">
        <f>+IF('Liste des engagés'!$C105=0,"",VLOOKUP($A104,lp,6,FALSE))</f>
      </c>
      <c r="E104" s="46">
        <f>+IF('Liste des engagés'!$C105=0,"",VLOOKUP($A104,lp,3,FALSE))</f>
      </c>
      <c r="F104" s="45">
        <f>+IF('Liste des engagés'!$C105=0,"",VLOOKUP($A104,lp,7,FALSE))</f>
      </c>
      <c r="G104" s="45"/>
    </row>
    <row r="105" spans="1:7" s="39" customFormat="1" ht="21" customHeight="1">
      <c r="A105" s="45">
        <v>98</v>
      </c>
      <c r="B105" s="50">
        <f>+IF('Liste des engagés'!$C106=0,"",VLOOKUP($A105,lp,4,FALSE))</f>
      </c>
      <c r="C105" s="50">
        <f>+IF('Liste des engagés'!$C106=0,"",VLOOKUP($A105,lp,5,FALSE))</f>
      </c>
      <c r="D105" s="50">
        <f>+IF('Liste des engagés'!$C106=0,"",VLOOKUP($A105,lp,6,FALSE))</f>
      </c>
      <c r="E105" s="46">
        <f>+IF('Liste des engagés'!$C106=0,"",VLOOKUP($A105,lp,3,FALSE))</f>
      </c>
      <c r="F105" s="45">
        <f>+IF('Liste des engagés'!$C106=0,"",VLOOKUP($A105,lp,7,FALSE))</f>
      </c>
      <c r="G105" s="45"/>
    </row>
    <row r="106" spans="1:7" s="39" customFormat="1" ht="21" customHeight="1">
      <c r="A106" s="45">
        <v>99</v>
      </c>
      <c r="B106" s="50">
        <f>+IF('Liste des engagés'!$C107=0,"",VLOOKUP($A106,lp,4,FALSE))</f>
      </c>
      <c r="C106" s="50">
        <f>+IF('Liste des engagés'!$C107=0,"",VLOOKUP($A106,lp,5,FALSE))</f>
      </c>
      <c r="D106" s="50">
        <f>+IF('Liste des engagés'!$C107=0,"",VLOOKUP($A106,lp,6,FALSE))</f>
      </c>
      <c r="E106" s="46">
        <f>+IF('Liste des engagés'!$C107=0,"",VLOOKUP($A106,lp,3,FALSE))</f>
      </c>
      <c r="F106" s="45">
        <f>+IF('Liste des engagés'!$C107=0,"",VLOOKUP($A106,lp,7,FALSE))</f>
      </c>
      <c r="G106" s="45"/>
    </row>
    <row r="107" spans="1:7" s="39" customFormat="1" ht="21" customHeight="1">
      <c r="A107" s="45">
        <v>100</v>
      </c>
      <c r="B107" s="50">
        <f>+IF('Liste des engagés'!$C108=0,"",VLOOKUP($A107,lp,4,FALSE))</f>
      </c>
      <c r="C107" s="50">
        <f>+IF('Liste des engagés'!$C108=0,"",VLOOKUP($A107,lp,5,FALSE))</f>
      </c>
      <c r="D107" s="50">
        <f>+IF('Liste des engagés'!$C108=0,"",VLOOKUP($A107,lp,6,FALSE))</f>
      </c>
      <c r="E107" s="46">
        <f>+IF('Liste des engagés'!$C108=0,"",VLOOKUP($A107,lp,3,FALSE))</f>
      </c>
      <c r="F107" s="45">
        <f>+IF('Liste des engagés'!$C108=0,"",VLOOKUP($A107,lp,7,FALSE))</f>
      </c>
      <c r="G107" s="45"/>
    </row>
    <row r="108" spans="1:7" s="39" customFormat="1" ht="21" customHeight="1">
      <c r="A108" s="45">
        <v>101</v>
      </c>
      <c r="B108" s="50">
        <f>+IF('Liste des engagés'!$C109=0,"",VLOOKUP($A108,lp,4,FALSE))</f>
      </c>
      <c r="C108" s="50">
        <f>+IF('Liste des engagés'!$C109=0,"",VLOOKUP($A108,lp,5,FALSE))</f>
      </c>
      <c r="D108" s="50">
        <f>+IF('Liste des engagés'!$C109=0,"",VLOOKUP($A108,lp,6,FALSE))</f>
      </c>
      <c r="E108" s="46">
        <f>+IF('Liste des engagés'!$C109=0,"",VLOOKUP($A108,lp,3,FALSE))</f>
      </c>
      <c r="F108" s="45">
        <f>+IF('Liste des engagés'!$C109=0,"",VLOOKUP($A108,lp,7,FALSE))</f>
      </c>
      <c r="G108" s="45"/>
    </row>
    <row r="109" spans="1:7" s="39" customFormat="1" ht="21" customHeight="1">
      <c r="A109" s="45">
        <v>102</v>
      </c>
      <c r="B109" s="50">
        <f>+IF('Liste des engagés'!$C110=0,"",VLOOKUP($A109,lp,4,FALSE))</f>
      </c>
      <c r="C109" s="50">
        <f>+IF('Liste des engagés'!$C110=0,"",VLOOKUP($A109,lp,5,FALSE))</f>
      </c>
      <c r="D109" s="50">
        <f>+IF('Liste des engagés'!$C110=0,"",VLOOKUP($A109,lp,6,FALSE))</f>
      </c>
      <c r="E109" s="46">
        <f>+IF('Liste des engagés'!$C110=0,"",VLOOKUP($A109,lp,3,FALSE))</f>
      </c>
      <c r="F109" s="45">
        <f>+IF('Liste des engagés'!$C110=0,"",VLOOKUP($A109,lp,7,FALSE))</f>
      </c>
      <c r="G109" s="45"/>
    </row>
    <row r="110" spans="1:7" s="39" customFormat="1" ht="21" customHeight="1">
      <c r="A110" s="45">
        <v>103</v>
      </c>
      <c r="B110" s="50">
        <f>+IF('Liste des engagés'!$C111=0,"",VLOOKUP($A110,lp,4,FALSE))</f>
      </c>
      <c r="C110" s="50">
        <f>+IF('Liste des engagés'!$C111=0,"",VLOOKUP($A110,lp,5,FALSE))</f>
      </c>
      <c r="D110" s="50">
        <f>+IF('Liste des engagés'!$C111=0,"",VLOOKUP($A110,lp,6,FALSE))</f>
      </c>
      <c r="E110" s="46">
        <f>+IF('Liste des engagés'!$C111=0,"",VLOOKUP($A110,lp,3,FALSE))</f>
      </c>
      <c r="F110" s="45">
        <f>+IF('Liste des engagés'!$C111=0,"",VLOOKUP($A110,lp,7,FALSE))</f>
      </c>
      <c r="G110" s="45"/>
    </row>
    <row r="111" spans="1:7" s="39" customFormat="1" ht="21" customHeight="1">
      <c r="A111" s="45">
        <v>104</v>
      </c>
      <c r="B111" s="50">
        <f>+IF('Liste des engagés'!$C112=0,"",VLOOKUP($A111,lp,4,FALSE))</f>
      </c>
      <c r="C111" s="50">
        <f>+IF('Liste des engagés'!$C112=0,"",VLOOKUP($A111,lp,5,FALSE))</f>
      </c>
      <c r="D111" s="50">
        <f>+IF('Liste des engagés'!$C112=0,"",VLOOKUP($A111,lp,6,FALSE))</f>
      </c>
      <c r="E111" s="46">
        <f>+IF('Liste des engagés'!$C112=0,"",VLOOKUP($A111,lp,3,FALSE))</f>
      </c>
      <c r="F111" s="45">
        <f>+IF('Liste des engagés'!$C112=0,"",VLOOKUP($A111,lp,7,FALSE))</f>
      </c>
      <c r="G111" s="45"/>
    </row>
    <row r="112" spans="1:7" s="39" customFormat="1" ht="21" customHeight="1">
      <c r="A112" s="45">
        <v>105</v>
      </c>
      <c r="B112" s="50">
        <f>+IF('Liste des engagés'!$C113=0,"",VLOOKUP($A112,lp,4,FALSE))</f>
      </c>
      <c r="C112" s="50">
        <f>+IF('Liste des engagés'!$C113=0,"",VLOOKUP($A112,lp,5,FALSE))</f>
      </c>
      <c r="D112" s="50">
        <f>+IF('Liste des engagés'!$C113=0,"",VLOOKUP($A112,lp,6,FALSE))</f>
      </c>
      <c r="E112" s="46">
        <f>+IF('Liste des engagés'!$C113=0,"",VLOOKUP($A112,lp,3,FALSE))</f>
      </c>
      <c r="F112" s="45">
        <f>+IF('Liste des engagés'!$C113=0,"",VLOOKUP($A112,lp,7,FALSE))</f>
      </c>
      <c r="G112" s="45"/>
    </row>
    <row r="113" spans="1:7" s="39" customFormat="1" ht="21" customHeight="1">
      <c r="A113" s="45">
        <v>106</v>
      </c>
      <c r="B113" s="50">
        <f>+IF('Liste des engagés'!$C114=0,"",VLOOKUP($A113,lp,4,FALSE))</f>
      </c>
      <c r="C113" s="50">
        <f>+IF('Liste des engagés'!$C114=0,"",VLOOKUP($A113,lp,5,FALSE))</f>
      </c>
      <c r="D113" s="50">
        <f>+IF('Liste des engagés'!$C114=0,"",VLOOKUP($A113,lp,6,FALSE))</f>
      </c>
      <c r="E113" s="46">
        <f>+IF('Liste des engagés'!$C114=0,"",VLOOKUP($A113,lp,3,FALSE))</f>
      </c>
      <c r="F113" s="45">
        <f>+IF('Liste des engagés'!$C114=0,"",VLOOKUP($A113,lp,7,FALSE))</f>
      </c>
      <c r="G113" s="45"/>
    </row>
    <row r="114" spans="1:7" s="39" customFormat="1" ht="21" customHeight="1">
      <c r="A114" s="45">
        <v>107</v>
      </c>
      <c r="B114" s="50">
        <f>+IF('Liste des engagés'!$C115=0,"",VLOOKUP($A114,lp,4,FALSE))</f>
      </c>
      <c r="C114" s="50">
        <f>+IF('Liste des engagés'!$C115=0,"",VLOOKUP($A114,lp,5,FALSE))</f>
      </c>
      <c r="D114" s="50">
        <f>+IF('Liste des engagés'!$C115=0,"",VLOOKUP($A114,lp,6,FALSE))</f>
      </c>
      <c r="E114" s="46">
        <f>+IF('Liste des engagés'!$C115=0,"",VLOOKUP($A114,lp,3,FALSE))</f>
      </c>
      <c r="F114" s="45">
        <f>+IF('Liste des engagés'!$C115=0,"",VLOOKUP($A114,lp,7,FALSE))</f>
      </c>
      <c r="G114" s="45"/>
    </row>
    <row r="115" spans="1:7" s="39" customFormat="1" ht="21" customHeight="1">
      <c r="A115" s="45">
        <v>108</v>
      </c>
      <c r="B115" s="50">
        <f>+IF('Liste des engagés'!$C116=0,"",VLOOKUP($A115,lp,4,FALSE))</f>
      </c>
      <c r="C115" s="50">
        <f>+IF('Liste des engagés'!$C116=0,"",VLOOKUP($A115,lp,5,FALSE))</f>
      </c>
      <c r="D115" s="50">
        <f>+IF('Liste des engagés'!$C116=0,"",VLOOKUP($A115,lp,6,FALSE))</f>
      </c>
      <c r="E115" s="46">
        <f>+IF('Liste des engagés'!$C116=0,"",VLOOKUP($A115,lp,3,FALSE))</f>
      </c>
      <c r="F115" s="45">
        <f>+IF('Liste des engagés'!$C116=0,"",VLOOKUP($A115,lp,7,FALSE))</f>
      </c>
      <c r="G115" s="45"/>
    </row>
    <row r="116" spans="1:7" s="39" customFormat="1" ht="21" customHeight="1">
      <c r="A116" s="45">
        <v>109</v>
      </c>
      <c r="B116" s="50">
        <f>+IF('Liste des engagés'!$C117=0,"",VLOOKUP($A116,lp,4,FALSE))</f>
      </c>
      <c r="C116" s="50">
        <f>+IF('Liste des engagés'!$C117=0,"",VLOOKUP($A116,lp,5,FALSE))</f>
      </c>
      <c r="D116" s="50">
        <f>+IF('Liste des engagés'!$C117=0,"",VLOOKUP($A116,lp,6,FALSE))</f>
      </c>
      <c r="E116" s="46">
        <f>+IF('Liste des engagés'!$C117=0,"",VLOOKUP($A116,lp,3,FALSE))</f>
      </c>
      <c r="F116" s="45">
        <f>+IF('Liste des engagés'!$C117=0,"",VLOOKUP($A116,lp,7,FALSE))</f>
      </c>
      <c r="G116" s="45"/>
    </row>
    <row r="117" spans="1:7" s="39" customFormat="1" ht="21" customHeight="1">
      <c r="A117" s="45">
        <v>110</v>
      </c>
      <c r="B117" s="50">
        <f>+IF('Liste des engagés'!$C118=0,"",VLOOKUP($A117,lp,4,FALSE))</f>
      </c>
      <c r="C117" s="50">
        <f>+IF('Liste des engagés'!$C118=0,"",VLOOKUP($A117,lp,5,FALSE))</f>
      </c>
      <c r="D117" s="50">
        <f>+IF('Liste des engagés'!$C118=0,"",VLOOKUP($A117,lp,6,FALSE))</f>
      </c>
      <c r="E117" s="46">
        <f>+IF('Liste des engagés'!$C118=0,"",VLOOKUP($A117,lp,3,FALSE))</f>
      </c>
      <c r="F117" s="45">
        <f>+IF('Liste des engagés'!$C118=0,"",VLOOKUP($A117,lp,7,FALSE))</f>
      </c>
      <c r="G117" s="45"/>
    </row>
    <row r="118" spans="1:7" s="39" customFormat="1" ht="21" customHeight="1">
      <c r="A118" s="45">
        <v>111</v>
      </c>
      <c r="B118" s="50">
        <f>+IF('Liste des engagés'!$C119=0,"",VLOOKUP($A118,lp,4,FALSE))</f>
      </c>
      <c r="C118" s="50">
        <f>+IF('Liste des engagés'!$C119=0,"",VLOOKUP($A118,lp,5,FALSE))</f>
      </c>
      <c r="D118" s="50">
        <f>+IF('Liste des engagés'!$C119=0,"",VLOOKUP($A118,lp,6,FALSE))</f>
      </c>
      <c r="E118" s="46">
        <f>+IF('Liste des engagés'!$C119=0,"",VLOOKUP($A118,lp,3,FALSE))</f>
      </c>
      <c r="F118" s="45">
        <f>+IF('Liste des engagés'!$C119=0,"",VLOOKUP($A118,lp,7,FALSE))</f>
      </c>
      <c r="G118" s="45"/>
    </row>
    <row r="119" spans="1:7" s="39" customFormat="1" ht="21" customHeight="1">
      <c r="A119" s="45">
        <v>112</v>
      </c>
      <c r="B119" s="50">
        <f>+IF('Liste des engagés'!$C120=0,"",VLOOKUP($A119,lp,4,FALSE))</f>
      </c>
      <c r="C119" s="50">
        <f>+IF('Liste des engagés'!$C120=0,"",VLOOKUP($A119,lp,5,FALSE))</f>
      </c>
      <c r="D119" s="50">
        <f>+IF('Liste des engagés'!$C120=0,"",VLOOKUP($A119,lp,6,FALSE))</f>
      </c>
      <c r="E119" s="46">
        <f>+IF('Liste des engagés'!$C120=0,"",VLOOKUP($A119,lp,3,FALSE))</f>
      </c>
      <c r="F119" s="45">
        <f>+IF('Liste des engagés'!$C120=0,"",VLOOKUP($A119,lp,7,FALSE))</f>
      </c>
      <c r="G119" s="45"/>
    </row>
    <row r="120" spans="1:7" s="39" customFormat="1" ht="21" customHeight="1">
      <c r="A120" s="45">
        <v>113</v>
      </c>
      <c r="B120" s="50">
        <f>+IF('Liste des engagés'!$C121=0,"",VLOOKUP($A120,lp,4,FALSE))</f>
      </c>
      <c r="C120" s="50">
        <f>+IF('Liste des engagés'!$C121=0,"",VLOOKUP($A120,lp,5,FALSE))</f>
      </c>
      <c r="D120" s="50">
        <f>+IF('Liste des engagés'!$C121=0,"",VLOOKUP($A120,lp,6,FALSE))</f>
      </c>
      <c r="E120" s="46">
        <f>+IF('Liste des engagés'!$C121=0,"",VLOOKUP($A120,lp,3,FALSE))</f>
      </c>
      <c r="F120" s="45">
        <f>+IF('Liste des engagés'!$C121=0,"",VLOOKUP($A120,lp,7,FALSE))</f>
      </c>
      <c r="G120" s="45"/>
    </row>
    <row r="121" spans="1:7" s="39" customFormat="1" ht="21" customHeight="1">
      <c r="A121" s="45">
        <v>114</v>
      </c>
      <c r="B121" s="50">
        <f>+IF('Liste des engagés'!$C122=0,"",VLOOKUP($A121,lp,4,FALSE))</f>
      </c>
      <c r="C121" s="50">
        <f>+IF('Liste des engagés'!$C122=0,"",VLOOKUP($A121,lp,5,FALSE))</f>
      </c>
      <c r="D121" s="50">
        <f>+IF('Liste des engagés'!$C122=0,"",VLOOKUP($A121,lp,6,FALSE))</f>
      </c>
      <c r="E121" s="46">
        <f>+IF('Liste des engagés'!$C122=0,"",VLOOKUP($A121,lp,3,FALSE))</f>
      </c>
      <c r="F121" s="45">
        <f>+IF('Liste des engagés'!$C122=0,"",VLOOKUP($A121,lp,7,FALSE))</f>
      </c>
      <c r="G121" s="45"/>
    </row>
    <row r="122" spans="1:7" s="39" customFormat="1" ht="21" customHeight="1">
      <c r="A122" s="45">
        <v>115</v>
      </c>
      <c r="B122" s="50">
        <f>+IF('Liste des engagés'!$C123=0,"",VLOOKUP($A122,lp,4,FALSE))</f>
      </c>
      <c r="C122" s="50">
        <f>+IF('Liste des engagés'!$C123=0,"",VLOOKUP($A122,lp,5,FALSE))</f>
      </c>
      <c r="D122" s="50">
        <f>+IF('Liste des engagés'!$C123=0,"",VLOOKUP($A122,lp,6,FALSE))</f>
      </c>
      <c r="E122" s="46">
        <f>+IF('Liste des engagés'!$C123=0,"",VLOOKUP($A122,lp,3,FALSE))</f>
      </c>
      <c r="F122" s="45">
        <f>+IF('Liste des engagés'!$C123=0,"",VLOOKUP($A122,lp,7,FALSE))</f>
      </c>
      <c r="G122" s="45"/>
    </row>
    <row r="123" spans="1:7" s="39" customFormat="1" ht="21" customHeight="1">
      <c r="A123" s="45">
        <v>116</v>
      </c>
      <c r="B123" s="50">
        <f>+IF('Liste des engagés'!$C124=0,"",VLOOKUP($A123,lp,4,FALSE))</f>
      </c>
      <c r="C123" s="50">
        <f>+IF('Liste des engagés'!$C124=0,"",VLOOKUP($A123,lp,5,FALSE))</f>
      </c>
      <c r="D123" s="50">
        <f>+IF('Liste des engagés'!$C124=0,"",VLOOKUP($A123,lp,6,FALSE))</f>
      </c>
      <c r="E123" s="46">
        <f>+IF('Liste des engagés'!$C124=0,"",VLOOKUP($A123,lp,3,FALSE))</f>
      </c>
      <c r="F123" s="45">
        <f>+IF('Liste des engagés'!$C124=0,"",VLOOKUP($A123,lp,7,FALSE))</f>
      </c>
      <c r="G123" s="45"/>
    </row>
    <row r="124" spans="1:7" s="39" customFormat="1" ht="21" customHeight="1">
      <c r="A124" s="45">
        <v>117</v>
      </c>
      <c r="B124" s="50">
        <f>+IF('Liste des engagés'!$C125=0,"",VLOOKUP($A124,lp,4,FALSE))</f>
      </c>
      <c r="C124" s="50">
        <f>+IF('Liste des engagés'!$C125=0,"",VLOOKUP($A124,lp,5,FALSE))</f>
      </c>
      <c r="D124" s="50">
        <f>+IF('Liste des engagés'!$C125=0,"",VLOOKUP($A124,lp,6,FALSE))</f>
      </c>
      <c r="E124" s="46">
        <f>+IF('Liste des engagés'!$C125=0,"",VLOOKUP($A124,lp,3,FALSE))</f>
      </c>
      <c r="F124" s="45">
        <f>+IF('Liste des engagés'!$C125=0,"",VLOOKUP($A124,lp,7,FALSE))</f>
      </c>
      <c r="G124" s="45"/>
    </row>
    <row r="125" spans="1:7" s="39" customFormat="1" ht="21" customHeight="1">
      <c r="A125" s="45">
        <v>118</v>
      </c>
      <c r="B125" s="50">
        <f>+IF('Liste des engagés'!$C126=0,"",VLOOKUP($A125,lp,4,FALSE))</f>
      </c>
      <c r="C125" s="50">
        <f>+IF('Liste des engagés'!$C126=0,"",VLOOKUP($A125,lp,5,FALSE))</f>
      </c>
      <c r="D125" s="50">
        <f>+IF('Liste des engagés'!$C126=0,"",VLOOKUP($A125,lp,6,FALSE))</f>
      </c>
      <c r="E125" s="46">
        <f>+IF('Liste des engagés'!$C126=0,"",VLOOKUP($A125,lp,3,FALSE))</f>
      </c>
      <c r="F125" s="45">
        <f>+IF('Liste des engagés'!$C126=0,"",VLOOKUP($A125,lp,7,FALSE))</f>
      </c>
      <c r="G125" s="45"/>
    </row>
    <row r="126" spans="1:7" s="39" customFormat="1" ht="21" customHeight="1">
      <c r="A126" s="45">
        <v>119</v>
      </c>
      <c r="B126" s="50">
        <f>+IF('Liste des engagés'!$C127=0,"",VLOOKUP($A126,lp,4,FALSE))</f>
      </c>
      <c r="C126" s="50">
        <f>+IF('Liste des engagés'!$C127=0,"",VLOOKUP($A126,lp,5,FALSE))</f>
      </c>
      <c r="D126" s="50">
        <f>+IF('Liste des engagés'!$C127=0,"",VLOOKUP($A126,lp,6,FALSE))</f>
      </c>
      <c r="E126" s="46">
        <f>+IF('Liste des engagés'!$C127=0,"",VLOOKUP($A126,lp,3,FALSE))</f>
      </c>
      <c r="F126" s="45">
        <f>+IF('Liste des engagés'!$C127=0,"",VLOOKUP($A126,lp,7,FALSE))</f>
      </c>
      <c r="G126" s="45"/>
    </row>
    <row r="127" spans="1:7" s="39" customFormat="1" ht="21" customHeight="1">
      <c r="A127" s="45">
        <v>120</v>
      </c>
      <c r="B127" s="50">
        <f>+IF('Liste des engagés'!$C128=0,"",VLOOKUP($A127,lp,4,FALSE))</f>
      </c>
      <c r="C127" s="50">
        <f>+IF('Liste des engagés'!$C128=0,"",VLOOKUP($A127,lp,5,FALSE))</f>
      </c>
      <c r="D127" s="50">
        <f>+IF('Liste des engagés'!$C128=0,"",VLOOKUP($A127,lp,6,FALSE))</f>
      </c>
      <c r="E127" s="46">
        <f>+IF('Liste des engagés'!$C128=0,"",VLOOKUP($A127,lp,3,FALSE))</f>
      </c>
      <c r="F127" s="45">
        <f>+IF('Liste des engagés'!$C128=0,"",VLOOKUP($A127,lp,7,FALSE))</f>
      </c>
      <c r="G127" s="45"/>
    </row>
    <row r="128" spans="1:7" s="39" customFormat="1" ht="21" customHeight="1">
      <c r="A128" s="45">
        <v>121</v>
      </c>
      <c r="B128" s="50">
        <f>+IF('Liste des engagés'!$C129=0,"",VLOOKUP($A128,lp,4,FALSE))</f>
      </c>
      <c r="C128" s="50">
        <f>+IF('Liste des engagés'!$C129=0,"",VLOOKUP($A128,lp,5,FALSE))</f>
      </c>
      <c r="D128" s="50">
        <f>+IF('Liste des engagés'!$C129=0,"",VLOOKUP($A128,lp,6,FALSE))</f>
      </c>
      <c r="E128" s="46">
        <f>+IF('Liste des engagés'!$C129=0,"",VLOOKUP($A128,lp,3,FALSE))</f>
      </c>
      <c r="F128" s="45">
        <f>+IF('Liste des engagés'!$C129=0,"",VLOOKUP($A128,lp,7,FALSE))</f>
      </c>
      <c r="G128" s="45"/>
    </row>
    <row r="129" spans="1:7" s="39" customFormat="1" ht="21" customHeight="1">
      <c r="A129" s="45">
        <v>122</v>
      </c>
      <c r="B129" s="50">
        <f>+IF('Liste des engagés'!$C130=0,"",VLOOKUP($A129,lp,4,FALSE))</f>
      </c>
      <c r="C129" s="50">
        <f>+IF('Liste des engagés'!$C130=0,"",VLOOKUP($A129,lp,5,FALSE))</f>
      </c>
      <c r="D129" s="50">
        <f>+IF('Liste des engagés'!$C130=0,"",VLOOKUP($A129,lp,6,FALSE))</f>
      </c>
      <c r="E129" s="46">
        <f>+IF('Liste des engagés'!$C130=0,"",VLOOKUP($A129,lp,3,FALSE))</f>
      </c>
      <c r="F129" s="45">
        <f>+IF('Liste des engagés'!$C130=0,"",VLOOKUP($A129,lp,7,FALSE))</f>
      </c>
      <c r="G129" s="45"/>
    </row>
    <row r="130" spans="1:7" s="39" customFormat="1" ht="21" customHeight="1">
      <c r="A130" s="45">
        <v>123</v>
      </c>
      <c r="B130" s="50">
        <f>+IF('Liste des engagés'!$C131=0,"",VLOOKUP($A130,lp,4,FALSE))</f>
      </c>
      <c r="C130" s="50">
        <f>+IF('Liste des engagés'!$C131=0,"",VLOOKUP($A130,lp,5,FALSE))</f>
      </c>
      <c r="D130" s="50">
        <f>+IF('Liste des engagés'!$C131=0,"",VLOOKUP($A130,lp,6,FALSE))</f>
      </c>
      <c r="E130" s="46">
        <f>+IF('Liste des engagés'!$C131=0,"",VLOOKUP($A130,lp,3,FALSE))</f>
      </c>
      <c r="F130" s="45">
        <f>+IF('Liste des engagés'!$C131=0,"",VLOOKUP($A130,lp,7,FALSE))</f>
      </c>
      <c r="G130" s="45"/>
    </row>
    <row r="131" spans="1:7" s="39" customFormat="1" ht="21" customHeight="1">
      <c r="A131" s="45">
        <v>124</v>
      </c>
      <c r="B131" s="50">
        <f>+IF('Liste des engagés'!$C132=0,"",VLOOKUP($A131,lp,4,FALSE))</f>
      </c>
      <c r="C131" s="50">
        <f>+IF('Liste des engagés'!$C132=0,"",VLOOKUP($A131,lp,5,FALSE))</f>
      </c>
      <c r="D131" s="50">
        <f>+IF('Liste des engagés'!$C132=0,"",VLOOKUP($A131,lp,6,FALSE))</f>
      </c>
      <c r="E131" s="46">
        <f>+IF('Liste des engagés'!$C132=0,"",VLOOKUP($A131,lp,3,FALSE))</f>
      </c>
      <c r="F131" s="45">
        <f>+IF('Liste des engagés'!$C132=0,"",VLOOKUP($A131,lp,7,FALSE))</f>
      </c>
      <c r="G131" s="45"/>
    </row>
    <row r="132" spans="1:7" s="39" customFormat="1" ht="21" customHeight="1">
      <c r="A132" s="45">
        <v>125</v>
      </c>
      <c r="B132" s="50">
        <f>+IF('Liste des engagés'!$C133=0,"",VLOOKUP($A132,lp,4,FALSE))</f>
      </c>
      <c r="C132" s="50">
        <f>+IF('Liste des engagés'!$C133=0,"",VLOOKUP($A132,lp,5,FALSE))</f>
      </c>
      <c r="D132" s="50">
        <f>+IF('Liste des engagés'!$C133=0,"",VLOOKUP($A132,lp,6,FALSE))</f>
      </c>
      <c r="E132" s="46">
        <f>+IF('Liste des engagés'!$C133=0,"",VLOOKUP($A132,lp,3,FALSE))</f>
      </c>
      <c r="F132" s="45">
        <f>+IF('Liste des engagés'!$C133=0,"",VLOOKUP($A132,lp,7,FALSE))</f>
      </c>
      <c r="G132" s="45"/>
    </row>
    <row r="133" spans="1:7" s="39" customFormat="1" ht="21" customHeight="1">
      <c r="A133" s="45">
        <v>126</v>
      </c>
      <c r="B133" s="50">
        <f>+IF('Liste des engagés'!$C134=0,"",VLOOKUP($A133,lp,4,FALSE))</f>
      </c>
      <c r="C133" s="50">
        <f>+IF('Liste des engagés'!$C134=0,"",VLOOKUP($A133,lp,5,FALSE))</f>
      </c>
      <c r="D133" s="50">
        <f>+IF('Liste des engagés'!$C134=0,"",VLOOKUP($A133,lp,6,FALSE))</f>
      </c>
      <c r="E133" s="46">
        <f>+IF('Liste des engagés'!$C134=0,"",VLOOKUP($A133,lp,3,FALSE))</f>
      </c>
      <c r="F133" s="45">
        <f>+IF('Liste des engagés'!$C134=0,"",VLOOKUP($A133,lp,7,FALSE))</f>
      </c>
      <c r="G133" s="45"/>
    </row>
    <row r="134" spans="1:7" s="39" customFormat="1" ht="21" customHeight="1">
      <c r="A134" s="45">
        <v>127</v>
      </c>
      <c r="B134" s="50">
        <f>+IF('Liste des engagés'!$C135=0,"",VLOOKUP($A134,lp,4,FALSE))</f>
      </c>
      <c r="C134" s="50">
        <f>+IF('Liste des engagés'!$C135=0,"",VLOOKUP($A134,lp,5,FALSE))</f>
      </c>
      <c r="D134" s="50">
        <f>+IF('Liste des engagés'!$C135=0,"",VLOOKUP($A134,lp,6,FALSE))</f>
      </c>
      <c r="E134" s="46">
        <f>+IF('Liste des engagés'!$C135=0,"",VLOOKUP($A134,lp,3,FALSE))</f>
      </c>
      <c r="F134" s="45">
        <f>+IF('Liste des engagés'!$C135=0,"",VLOOKUP($A134,lp,7,FALSE))</f>
      </c>
      <c r="G134" s="45"/>
    </row>
    <row r="135" spans="1:7" s="39" customFormat="1" ht="21" customHeight="1">
      <c r="A135" s="45">
        <v>128</v>
      </c>
      <c r="B135" s="50">
        <f>+IF('Liste des engagés'!$C136=0,"",VLOOKUP($A135,lp,4,FALSE))</f>
      </c>
      <c r="C135" s="50">
        <f>+IF('Liste des engagés'!$C136=0,"",VLOOKUP($A135,lp,5,FALSE))</f>
      </c>
      <c r="D135" s="50">
        <f>+IF('Liste des engagés'!$C136=0,"",VLOOKUP($A135,lp,6,FALSE))</f>
      </c>
      <c r="E135" s="46">
        <f>+IF('Liste des engagés'!$C136=0,"",VLOOKUP($A135,lp,3,FALSE))</f>
      </c>
      <c r="F135" s="45">
        <f>+IF('Liste des engagés'!$C136=0,"",VLOOKUP($A135,lp,7,FALSE))</f>
      </c>
      <c r="G135" s="45"/>
    </row>
    <row r="136" spans="1:7" s="39" customFormat="1" ht="21" customHeight="1">
      <c r="A136" s="45">
        <v>129</v>
      </c>
      <c r="B136" s="50">
        <f>+IF('Liste des engagés'!$C137=0,"",VLOOKUP($A136,lp,4,FALSE))</f>
      </c>
      <c r="C136" s="50">
        <f>+IF('Liste des engagés'!$C137=0,"",VLOOKUP($A136,lp,5,FALSE))</f>
      </c>
      <c r="D136" s="50">
        <f>+IF('Liste des engagés'!$C137=0,"",VLOOKUP($A136,lp,6,FALSE))</f>
      </c>
      <c r="E136" s="46">
        <f>+IF('Liste des engagés'!$C137=0,"",VLOOKUP($A136,lp,3,FALSE))</f>
      </c>
      <c r="F136" s="45">
        <f>+IF('Liste des engagés'!$C137=0,"",VLOOKUP($A136,lp,7,FALSE))</f>
      </c>
      <c r="G136" s="45"/>
    </row>
    <row r="137" spans="1:7" s="39" customFormat="1" ht="21" customHeight="1">
      <c r="A137" s="45">
        <v>130</v>
      </c>
      <c r="B137" s="50">
        <f>+IF('Liste des engagés'!$C138=0,"",VLOOKUP($A137,lp,4,FALSE))</f>
      </c>
      <c r="C137" s="50">
        <f>+IF('Liste des engagés'!$C138=0,"",VLOOKUP($A137,lp,5,FALSE))</f>
      </c>
      <c r="D137" s="50">
        <f>+IF('Liste des engagés'!$C138=0,"",VLOOKUP($A137,lp,6,FALSE))</f>
      </c>
      <c r="E137" s="46">
        <f>+IF('Liste des engagés'!$C138=0,"",VLOOKUP($A137,lp,3,FALSE))</f>
      </c>
      <c r="F137" s="45">
        <f>+IF('Liste des engagés'!$C138=0,"",VLOOKUP($A137,lp,7,FALSE))</f>
      </c>
      <c r="G137" s="45"/>
    </row>
    <row r="138" spans="1:7" s="39" customFormat="1" ht="21" customHeight="1">
      <c r="A138" s="45">
        <v>131</v>
      </c>
      <c r="B138" s="50">
        <f>+IF('Liste des engagés'!$C139=0,"",VLOOKUP($A138,lp,4,FALSE))</f>
      </c>
      <c r="C138" s="50">
        <f>+IF('Liste des engagés'!$C139=0,"",VLOOKUP($A138,lp,5,FALSE))</f>
      </c>
      <c r="D138" s="50">
        <f>+IF('Liste des engagés'!$C139=0,"",VLOOKUP($A138,lp,6,FALSE))</f>
      </c>
      <c r="E138" s="46">
        <f>+IF('Liste des engagés'!$C139=0,"",VLOOKUP($A138,lp,3,FALSE))</f>
      </c>
      <c r="F138" s="45">
        <f>+IF('Liste des engagés'!$C139=0,"",VLOOKUP($A138,lp,7,FALSE))</f>
      </c>
      <c r="G138" s="45"/>
    </row>
    <row r="139" spans="1:7" s="39" customFormat="1" ht="21" customHeight="1">
      <c r="A139" s="45">
        <v>132</v>
      </c>
      <c r="B139" s="50">
        <f>+IF('Liste des engagés'!$C140=0,"",VLOOKUP($A139,lp,4,FALSE))</f>
      </c>
      <c r="C139" s="50">
        <f>+IF('Liste des engagés'!$C140=0,"",VLOOKUP($A139,lp,5,FALSE))</f>
      </c>
      <c r="D139" s="50">
        <f>+IF('Liste des engagés'!$C140=0,"",VLOOKUP($A139,lp,6,FALSE))</f>
      </c>
      <c r="E139" s="46">
        <f>+IF('Liste des engagés'!$C140=0,"",VLOOKUP($A139,lp,3,FALSE))</f>
      </c>
      <c r="F139" s="45">
        <f>+IF('Liste des engagés'!$C140=0,"",VLOOKUP($A139,lp,7,FALSE))</f>
      </c>
      <c r="G139" s="45"/>
    </row>
    <row r="140" spans="1:7" s="39" customFormat="1" ht="21" customHeight="1">
      <c r="A140" s="45">
        <v>133</v>
      </c>
      <c r="B140" s="50">
        <f>+IF('Liste des engagés'!$C141=0,"",VLOOKUP($A140,lp,4,FALSE))</f>
      </c>
      <c r="C140" s="50">
        <f>+IF('Liste des engagés'!$C141=0,"",VLOOKUP($A140,lp,5,FALSE))</f>
      </c>
      <c r="D140" s="50">
        <f>+IF('Liste des engagés'!$C141=0,"",VLOOKUP($A140,lp,6,FALSE))</f>
      </c>
      <c r="E140" s="46">
        <f>+IF('Liste des engagés'!$C141=0,"",VLOOKUP($A140,lp,3,FALSE))</f>
      </c>
      <c r="F140" s="45">
        <f>+IF('Liste des engagés'!$C141=0,"",VLOOKUP($A140,lp,7,FALSE))</f>
      </c>
      <c r="G140" s="45"/>
    </row>
    <row r="141" spans="1:7" s="39" customFormat="1" ht="21" customHeight="1">
      <c r="A141" s="45">
        <v>134</v>
      </c>
      <c r="B141" s="50">
        <f>+IF('Liste des engagés'!$C142=0,"",VLOOKUP($A141,lp,4,FALSE))</f>
      </c>
      <c r="C141" s="50">
        <f>+IF('Liste des engagés'!$C142=0,"",VLOOKUP($A141,lp,5,FALSE))</f>
      </c>
      <c r="D141" s="50">
        <f>+IF('Liste des engagés'!$C142=0,"",VLOOKUP($A141,lp,6,FALSE))</f>
      </c>
      <c r="E141" s="46">
        <f>+IF('Liste des engagés'!$C142=0,"",VLOOKUP($A141,lp,3,FALSE))</f>
      </c>
      <c r="F141" s="45">
        <f>+IF('Liste des engagés'!$C142=0,"",VLOOKUP($A141,lp,7,FALSE))</f>
      </c>
      <c r="G141" s="45"/>
    </row>
    <row r="142" spans="1:7" s="39" customFormat="1" ht="21" customHeight="1">
      <c r="A142" s="45">
        <v>135</v>
      </c>
      <c r="B142" s="50">
        <f>+IF('Liste des engagés'!$C143=0,"",VLOOKUP($A142,lp,4,FALSE))</f>
      </c>
      <c r="C142" s="50">
        <f>+IF('Liste des engagés'!$C143=0,"",VLOOKUP($A142,lp,5,FALSE))</f>
      </c>
      <c r="D142" s="50">
        <f>+IF('Liste des engagés'!$C143=0,"",VLOOKUP($A142,lp,6,FALSE))</f>
      </c>
      <c r="E142" s="46">
        <f>+IF('Liste des engagés'!$C143=0,"",VLOOKUP($A142,lp,3,FALSE))</f>
      </c>
      <c r="F142" s="45">
        <f>+IF('Liste des engagés'!$C143=0,"",VLOOKUP($A142,lp,7,FALSE))</f>
      </c>
      <c r="G142" s="45"/>
    </row>
    <row r="143" spans="1:7" s="39" customFormat="1" ht="21" customHeight="1">
      <c r="A143" s="45">
        <v>136</v>
      </c>
      <c r="B143" s="50">
        <f>+IF('Liste des engagés'!$C144=0,"",VLOOKUP($A143,lp,4,FALSE))</f>
      </c>
      <c r="C143" s="50">
        <f>+IF('Liste des engagés'!$C144=0,"",VLOOKUP($A143,lp,5,FALSE))</f>
      </c>
      <c r="D143" s="50">
        <f>+IF('Liste des engagés'!$C144=0,"",VLOOKUP($A143,lp,6,FALSE))</f>
      </c>
      <c r="E143" s="46">
        <f>+IF('Liste des engagés'!$C144=0,"",VLOOKUP($A143,lp,3,FALSE))</f>
      </c>
      <c r="F143" s="45">
        <f>+IF('Liste des engagés'!$C144=0,"",VLOOKUP($A143,lp,7,FALSE))</f>
      </c>
      <c r="G143" s="45"/>
    </row>
    <row r="144" spans="1:7" s="39" customFormat="1" ht="21" customHeight="1">
      <c r="A144" s="45">
        <v>137</v>
      </c>
      <c r="B144" s="50">
        <f>+IF('Liste des engagés'!$C145=0,"",VLOOKUP($A144,lp,4,FALSE))</f>
      </c>
      <c r="C144" s="50">
        <f>+IF('Liste des engagés'!$C145=0,"",VLOOKUP($A144,lp,5,FALSE))</f>
      </c>
      <c r="D144" s="50">
        <f>+IF('Liste des engagés'!$C145=0,"",VLOOKUP($A144,lp,6,FALSE))</f>
      </c>
      <c r="E144" s="46">
        <f>+IF('Liste des engagés'!$C145=0,"",VLOOKUP($A144,lp,3,FALSE))</f>
      </c>
      <c r="F144" s="45">
        <f>+IF('Liste des engagés'!$C145=0,"",VLOOKUP($A144,lp,7,FALSE))</f>
      </c>
      <c r="G144" s="45"/>
    </row>
    <row r="145" spans="1:7" s="39" customFormat="1" ht="21" customHeight="1">
      <c r="A145" s="45">
        <v>138</v>
      </c>
      <c r="B145" s="50">
        <f>+IF('Liste des engagés'!$C146=0,"",VLOOKUP($A145,lp,4,FALSE))</f>
      </c>
      <c r="C145" s="50">
        <f>+IF('Liste des engagés'!$C146=0,"",VLOOKUP($A145,lp,5,FALSE))</f>
      </c>
      <c r="D145" s="50">
        <f>+IF('Liste des engagés'!$C146=0,"",VLOOKUP($A145,lp,6,FALSE))</f>
      </c>
      <c r="E145" s="46">
        <f>+IF('Liste des engagés'!$C146=0,"",VLOOKUP($A145,lp,3,FALSE))</f>
      </c>
      <c r="F145" s="45">
        <f>+IF('Liste des engagés'!$C146=0,"",VLOOKUP($A145,lp,7,FALSE))</f>
      </c>
      <c r="G145" s="45"/>
    </row>
    <row r="146" spans="1:7" s="39" customFormat="1" ht="21" customHeight="1">
      <c r="A146" s="45">
        <v>139</v>
      </c>
      <c r="B146" s="50">
        <f>+IF('Liste des engagés'!$C147=0,"",VLOOKUP($A146,lp,4,FALSE))</f>
      </c>
      <c r="C146" s="50">
        <f>+IF('Liste des engagés'!$C147=0,"",VLOOKUP($A146,lp,5,FALSE))</f>
      </c>
      <c r="D146" s="50">
        <f>+IF('Liste des engagés'!$C147=0,"",VLOOKUP($A146,lp,6,FALSE))</f>
      </c>
      <c r="E146" s="46">
        <f>+IF('Liste des engagés'!$C147=0,"",VLOOKUP($A146,lp,3,FALSE))</f>
      </c>
      <c r="F146" s="45">
        <f>+IF('Liste des engagés'!$C147=0,"",VLOOKUP($A146,lp,7,FALSE))</f>
      </c>
      <c r="G146" s="45"/>
    </row>
    <row r="147" spans="1:7" s="39" customFormat="1" ht="21" customHeight="1">
      <c r="A147" s="45">
        <v>140</v>
      </c>
      <c r="B147" s="50">
        <f>+IF('Liste des engagés'!$C148=0,"",VLOOKUP($A147,lp,4,FALSE))</f>
      </c>
      <c r="C147" s="50">
        <f>+IF('Liste des engagés'!$C148=0,"",VLOOKUP($A147,lp,5,FALSE))</f>
      </c>
      <c r="D147" s="50">
        <f>+IF('Liste des engagés'!$C148=0,"",VLOOKUP($A147,lp,6,FALSE))</f>
      </c>
      <c r="E147" s="46">
        <f>+IF('Liste des engagés'!$C148=0,"",VLOOKUP($A147,lp,3,FALSE))</f>
      </c>
      <c r="F147" s="45">
        <f>+IF('Liste des engagés'!$C148=0,"",VLOOKUP($A147,lp,7,FALSE))</f>
      </c>
      <c r="G147" s="45"/>
    </row>
    <row r="148" spans="1:7" s="39" customFormat="1" ht="21" customHeight="1">
      <c r="A148" s="45">
        <v>141</v>
      </c>
      <c r="B148" s="50">
        <f>+IF('Liste des engagés'!$C149=0,"",VLOOKUP($A148,lp,4,FALSE))</f>
      </c>
      <c r="C148" s="50">
        <f>+IF('Liste des engagés'!$C149=0,"",VLOOKUP($A148,lp,5,FALSE))</f>
      </c>
      <c r="D148" s="50">
        <f>+IF('Liste des engagés'!$C149=0,"",VLOOKUP($A148,lp,6,FALSE))</f>
      </c>
      <c r="E148" s="46">
        <f>+IF('Liste des engagés'!$C149=0,"",VLOOKUP($A148,lp,3,FALSE))</f>
      </c>
      <c r="F148" s="45">
        <f>+IF('Liste des engagés'!$C149=0,"",VLOOKUP($A148,lp,7,FALSE))</f>
      </c>
      <c r="G148" s="45"/>
    </row>
    <row r="149" spans="1:7" s="39" customFormat="1" ht="21" customHeight="1">
      <c r="A149" s="45">
        <v>142</v>
      </c>
      <c r="B149" s="50">
        <f>+IF('Liste des engagés'!$C150=0,"",VLOOKUP($A149,lp,4,FALSE))</f>
      </c>
      <c r="C149" s="50">
        <f>+IF('Liste des engagés'!$C150=0,"",VLOOKUP($A149,lp,5,FALSE))</f>
      </c>
      <c r="D149" s="50">
        <f>+IF('Liste des engagés'!$C150=0,"",VLOOKUP($A149,lp,6,FALSE))</f>
      </c>
      <c r="E149" s="46">
        <f>+IF('Liste des engagés'!$C150=0,"",VLOOKUP($A149,lp,3,FALSE))</f>
      </c>
      <c r="F149" s="45">
        <f>+IF('Liste des engagés'!$C150=0,"",VLOOKUP($A149,lp,7,FALSE))</f>
      </c>
      <c r="G149" s="45"/>
    </row>
    <row r="150" spans="1:7" s="39" customFormat="1" ht="21" customHeight="1">
      <c r="A150" s="45">
        <v>143</v>
      </c>
      <c r="B150" s="50">
        <f>+IF('Liste des engagés'!$C151=0,"",VLOOKUP($A150,lp,4,FALSE))</f>
      </c>
      <c r="C150" s="50">
        <f>+IF('Liste des engagés'!$C151=0,"",VLOOKUP($A150,lp,5,FALSE))</f>
      </c>
      <c r="D150" s="50">
        <f>+IF('Liste des engagés'!$C151=0,"",VLOOKUP($A150,lp,6,FALSE))</f>
      </c>
      <c r="E150" s="46">
        <f>+IF('Liste des engagés'!$C151=0,"",VLOOKUP($A150,lp,3,FALSE))</f>
      </c>
      <c r="F150" s="45">
        <f>+IF('Liste des engagés'!$C151=0,"",VLOOKUP($A150,lp,7,FALSE))</f>
      </c>
      <c r="G150" s="45"/>
    </row>
    <row r="151" spans="1:7" s="39" customFormat="1" ht="21" customHeight="1">
      <c r="A151" s="45">
        <v>144</v>
      </c>
      <c r="B151" s="50">
        <f>+IF('Liste des engagés'!$C152=0,"",VLOOKUP($A151,lp,4,FALSE))</f>
      </c>
      <c r="C151" s="50">
        <f>+IF('Liste des engagés'!$C152=0,"",VLOOKUP($A151,lp,5,FALSE))</f>
      </c>
      <c r="D151" s="50">
        <f>+IF('Liste des engagés'!$C152=0,"",VLOOKUP($A151,lp,6,FALSE))</f>
      </c>
      <c r="E151" s="46">
        <f>+IF('Liste des engagés'!$C152=0,"",VLOOKUP($A151,lp,3,FALSE))</f>
      </c>
      <c r="F151" s="45">
        <f>+IF('Liste des engagés'!$C152=0,"",VLOOKUP($A151,lp,7,FALSE))</f>
      </c>
      <c r="G151" s="45"/>
    </row>
    <row r="152" spans="1:7" s="39" customFormat="1" ht="21" customHeight="1">
      <c r="A152" s="45">
        <v>145</v>
      </c>
      <c r="B152" s="50">
        <f>+IF('Liste des engagés'!$C153=0,"",VLOOKUP($A152,lp,4,FALSE))</f>
      </c>
      <c r="C152" s="50">
        <f>+IF('Liste des engagés'!$C153=0,"",VLOOKUP($A152,lp,5,FALSE))</f>
      </c>
      <c r="D152" s="50">
        <f>+IF('Liste des engagés'!$C153=0,"",VLOOKUP($A152,lp,6,FALSE))</f>
      </c>
      <c r="E152" s="46">
        <f>+IF('Liste des engagés'!$C153=0,"",VLOOKUP($A152,lp,3,FALSE))</f>
      </c>
      <c r="F152" s="45">
        <f>+IF('Liste des engagés'!$C153=0,"",VLOOKUP($A152,lp,7,FALSE))</f>
      </c>
      <c r="G152" s="45"/>
    </row>
    <row r="153" spans="1:7" s="39" customFormat="1" ht="21" customHeight="1">
      <c r="A153" s="45">
        <v>146</v>
      </c>
      <c r="B153" s="50">
        <f>+IF('Liste des engagés'!$C154=0,"",VLOOKUP($A153,lp,4,FALSE))</f>
      </c>
      <c r="C153" s="50">
        <f>+IF('Liste des engagés'!$C154=0,"",VLOOKUP($A153,lp,5,FALSE))</f>
      </c>
      <c r="D153" s="50">
        <f>+IF('Liste des engagés'!$C154=0,"",VLOOKUP($A153,lp,6,FALSE))</f>
      </c>
      <c r="E153" s="46">
        <f>+IF('Liste des engagés'!$C154=0,"",VLOOKUP($A153,lp,3,FALSE))</f>
      </c>
      <c r="F153" s="45">
        <f>+IF('Liste des engagés'!$C154=0,"",VLOOKUP($A153,lp,7,FALSE))</f>
      </c>
      <c r="G153" s="45"/>
    </row>
    <row r="154" spans="1:7" s="39" customFormat="1" ht="21" customHeight="1">
      <c r="A154" s="45">
        <v>147</v>
      </c>
      <c r="B154" s="50">
        <f>+IF('Liste des engagés'!$C155=0,"",VLOOKUP($A154,lp,4,FALSE))</f>
      </c>
      <c r="C154" s="50">
        <f>+IF('Liste des engagés'!$C155=0,"",VLOOKUP($A154,lp,5,FALSE))</f>
      </c>
      <c r="D154" s="50">
        <f>+IF('Liste des engagés'!$C155=0,"",VLOOKUP($A154,lp,6,FALSE))</f>
      </c>
      <c r="E154" s="46">
        <f>+IF('Liste des engagés'!$C155=0,"",VLOOKUP($A154,lp,3,FALSE))</f>
      </c>
      <c r="F154" s="45">
        <f>+IF('Liste des engagés'!$C155=0,"",VLOOKUP($A154,lp,7,FALSE))</f>
      </c>
      <c r="G154" s="45"/>
    </row>
    <row r="155" spans="1:7" s="39" customFormat="1" ht="21" customHeight="1">
      <c r="A155" s="45">
        <v>148</v>
      </c>
      <c r="B155" s="50">
        <f>+IF('Liste des engagés'!$C156=0,"",VLOOKUP($A155,lp,4,FALSE))</f>
      </c>
      <c r="C155" s="50">
        <f>+IF('Liste des engagés'!$C156=0,"",VLOOKUP($A155,lp,5,FALSE))</f>
      </c>
      <c r="D155" s="50">
        <f>+IF('Liste des engagés'!$C156=0,"",VLOOKUP($A155,lp,6,FALSE))</f>
      </c>
      <c r="E155" s="46">
        <f>+IF('Liste des engagés'!$C156=0,"",VLOOKUP($A155,lp,3,FALSE))</f>
      </c>
      <c r="F155" s="45">
        <f>+IF('Liste des engagés'!$C156=0,"",VLOOKUP($A155,lp,7,FALSE))</f>
      </c>
      <c r="G155" s="45"/>
    </row>
    <row r="156" spans="1:7" s="39" customFormat="1" ht="21" customHeight="1">
      <c r="A156" s="45">
        <v>149</v>
      </c>
      <c r="B156" s="50">
        <f>+IF('Liste des engagés'!$C157=0,"",VLOOKUP($A156,lp,4,FALSE))</f>
      </c>
      <c r="C156" s="50">
        <f>+IF('Liste des engagés'!$C157=0,"",VLOOKUP($A156,lp,5,FALSE))</f>
      </c>
      <c r="D156" s="50">
        <f>+IF('Liste des engagés'!$C157=0,"",VLOOKUP($A156,lp,6,FALSE))</f>
      </c>
      <c r="E156" s="46">
        <f>+IF('Liste des engagés'!$C157=0,"",VLOOKUP($A156,lp,3,FALSE))</f>
      </c>
      <c r="F156" s="45">
        <f>+IF('Liste des engagés'!$C157=0,"",VLOOKUP($A156,lp,7,FALSE))</f>
      </c>
      <c r="G156" s="45"/>
    </row>
    <row r="157" spans="1:7" s="39" customFormat="1" ht="21" customHeight="1">
      <c r="A157" s="45">
        <v>150</v>
      </c>
      <c r="B157" s="50">
        <f>+IF('Liste des engagés'!$C158=0,"",VLOOKUP($A157,lp,4,FALSE))</f>
      </c>
      <c r="C157" s="50">
        <f>+IF('Liste des engagés'!$C158=0,"",VLOOKUP($A157,lp,5,FALSE))</f>
      </c>
      <c r="D157" s="50">
        <f>+IF('Liste des engagés'!$C158=0,"",VLOOKUP($A157,lp,6,FALSE))</f>
      </c>
      <c r="E157" s="46">
        <f>+IF('Liste des engagés'!$C158=0,"",VLOOKUP($A157,lp,3,FALSE))</f>
      </c>
      <c r="F157" s="45">
        <f>+IF('Liste des engagés'!$C158=0,"",VLOOKUP($A157,lp,7,FALSE))</f>
      </c>
      <c r="G157" s="45"/>
    </row>
    <row r="158" spans="1:7" s="39" customFormat="1" ht="21" customHeight="1">
      <c r="A158" s="45">
        <v>151</v>
      </c>
      <c r="B158" s="50">
        <f>+IF('Liste des engagés'!$C159=0,"",VLOOKUP($A158,lp,4,FALSE))</f>
      </c>
      <c r="C158" s="50">
        <f>+IF('Liste des engagés'!$C159=0,"",VLOOKUP($A158,lp,5,FALSE))</f>
      </c>
      <c r="D158" s="50">
        <f>+IF('Liste des engagés'!$C159=0,"",VLOOKUP($A158,lp,6,FALSE))</f>
      </c>
      <c r="E158" s="46">
        <f>+IF('Liste des engagés'!$C159=0,"",VLOOKUP($A158,lp,3,FALSE))</f>
      </c>
      <c r="F158" s="45">
        <f>+IF('Liste des engagés'!$C159=0,"",VLOOKUP($A158,lp,7,FALSE))</f>
      </c>
      <c r="G158" s="45"/>
    </row>
    <row r="159" spans="1:7" s="39" customFormat="1" ht="21" customHeight="1">
      <c r="A159" s="45">
        <v>152</v>
      </c>
      <c r="B159" s="50">
        <f>+IF('Liste des engagés'!$C160=0,"",VLOOKUP($A159,lp,4,FALSE))</f>
      </c>
      <c r="C159" s="50">
        <f>+IF('Liste des engagés'!$C160=0,"",VLOOKUP($A159,lp,5,FALSE))</f>
      </c>
      <c r="D159" s="50">
        <f>+IF('Liste des engagés'!$C160=0,"",VLOOKUP($A159,lp,6,FALSE))</f>
      </c>
      <c r="E159" s="46">
        <f>+IF('Liste des engagés'!$C160=0,"",VLOOKUP($A159,lp,3,FALSE))</f>
      </c>
      <c r="F159" s="45">
        <f>+IF('Liste des engagés'!$C160=0,"",VLOOKUP($A159,lp,7,FALSE))</f>
      </c>
      <c r="G159" s="45"/>
    </row>
    <row r="160" spans="1:7" s="39" customFormat="1" ht="21" customHeight="1">
      <c r="A160" s="45">
        <v>153</v>
      </c>
      <c r="B160" s="50">
        <f>+IF('Liste des engagés'!$C161=0,"",VLOOKUP($A160,lp,4,FALSE))</f>
      </c>
      <c r="C160" s="50">
        <f>+IF('Liste des engagés'!$C161=0,"",VLOOKUP($A160,lp,5,FALSE))</f>
      </c>
      <c r="D160" s="50">
        <f>+IF('Liste des engagés'!$C161=0,"",VLOOKUP($A160,lp,6,FALSE))</f>
      </c>
      <c r="E160" s="46">
        <f>+IF('Liste des engagés'!$C161=0,"",VLOOKUP($A160,lp,3,FALSE))</f>
      </c>
      <c r="F160" s="45">
        <f>+IF('Liste des engagés'!$C161=0,"",VLOOKUP($A160,lp,7,FALSE))</f>
      </c>
      <c r="G160" s="45"/>
    </row>
    <row r="161" spans="1:7" s="39" customFormat="1" ht="21" customHeight="1">
      <c r="A161" s="45">
        <v>154</v>
      </c>
      <c r="B161" s="50">
        <f>+IF('Liste des engagés'!$C162=0,"",VLOOKUP($A161,lp,4,FALSE))</f>
      </c>
      <c r="C161" s="50">
        <f>+IF('Liste des engagés'!$C162=0,"",VLOOKUP($A161,lp,5,FALSE))</f>
      </c>
      <c r="D161" s="50">
        <f>+IF('Liste des engagés'!$C162=0,"",VLOOKUP($A161,lp,6,FALSE))</f>
      </c>
      <c r="E161" s="46">
        <f>+IF('Liste des engagés'!$C162=0,"",VLOOKUP($A161,lp,3,FALSE))</f>
      </c>
      <c r="F161" s="45">
        <f>+IF('Liste des engagés'!$C162=0,"",VLOOKUP($A161,lp,7,FALSE))</f>
      </c>
      <c r="G161" s="45"/>
    </row>
    <row r="162" spans="1:7" s="39" customFormat="1" ht="21" customHeight="1">
      <c r="A162" s="45">
        <v>155</v>
      </c>
      <c r="B162" s="50">
        <f>+IF('Liste des engagés'!$C163=0,"",VLOOKUP($A162,lp,4,FALSE))</f>
      </c>
      <c r="C162" s="50">
        <f>+IF('Liste des engagés'!$C163=0,"",VLOOKUP($A162,lp,5,FALSE))</f>
      </c>
      <c r="D162" s="50">
        <f>+IF('Liste des engagés'!$C163=0,"",VLOOKUP($A162,lp,6,FALSE))</f>
      </c>
      <c r="E162" s="46">
        <f>+IF('Liste des engagés'!$C163=0,"",VLOOKUP($A162,lp,3,FALSE))</f>
      </c>
      <c r="F162" s="45">
        <f>+IF('Liste des engagés'!$C163=0,"",VLOOKUP($A162,lp,7,FALSE))</f>
      </c>
      <c r="G162" s="45"/>
    </row>
    <row r="163" spans="1:7" s="39" customFormat="1" ht="21" customHeight="1">
      <c r="A163" s="45">
        <v>156</v>
      </c>
      <c r="B163" s="50">
        <f>+IF('Liste des engagés'!$C164=0,"",VLOOKUP($A163,lp,4,FALSE))</f>
      </c>
      <c r="C163" s="50">
        <f>+IF('Liste des engagés'!$C164=0,"",VLOOKUP($A163,lp,5,FALSE))</f>
      </c>
      <c r="D163" s="50">
        <f>+IF('Liste des engagés'!$C164=0,"",VLOOKUP($A163,lp,6,FALSE))</f>
      </c>
      <c r="E163" s="46">
        <f>+IF('Liste des engagés'!$C164=0,"",VLOOKUP($A163,lp,3,FALSE))</f>
      </c>
      <c r="F163" s="45">
        <f>+IF('Liste des engagés'!$C164=0,"",VLOOKUP($A163,lp,7,FALSE))</f>
      </c>
      <c r="G163" s="45"/>
    </row>
    <row r="164" spans="1:7" s="39" customFormat="1" ht="21" customHeight="1">
      <c r="A164" s="45">
        <v>157</v>
      </c>
      <c r="B164" s="50">
        <f>+IF('Liste des engagés'!$C165=0,"",VLOOKUP($A164,lp,4,FALSE))</f>
      </c>
      <c r="C164" s="50">
        <f>+IF('Liste des engagés'!$C165=0,"",VLOOKUP($A164,lp,5,FALSE))</f>
      </c>
      <c r="D164" s="50">
        <f>+IF('Liste des engagés'!$C165=0,"",VLOOKUP($A164,lp,6,FALSE))</f>
      </c>
      <c r="E164" s="46">
        <f>+IF('Liste des engagés'!$C165=0,"",VLOOKUP($A164,lp,3,FALSE))</f>
      </c>
      <c r="F164" s="45">
        <f>+IF('Liste des engagés'!$C165=0,"",VLOOKUP($A164,lp,7,FALSE))</f>
      </c>
      <c r="G164" s="45"/>
    </row>
    <row r="165" spans="1:7" s="39" customFormat="1" ht="21" customHeight="1">
      <c r="A165" s="45">
        <v>158</v>
      </c>
      <c r="B165" s="50">
        <f>+IF('Liste des engagés'!$C166=0,"",VLOOKUP($A165,lp,4,FALSE))</f>
      </c>
      <c r="C165" s="50">
        <f>+IF('Liste des engagés'!$C166=0,"",VLOOKUP($A165,lp,5,FALSE))</f>
      </c>
      <c r="D165" s="50">
        <f>+IF('Liste des engagés'!$C166=0,"",VLOOKUP($A165,lp,6,FALSE))</f>
      </c>
      <c r="E165" s="46">
        <f>+IF('Liste des engagés'!$C166=0,"",VLOOKUP($A165,lp,3,FALSE))</f>
      </c>
      <c r="F165" s="45">
        <f>+IF('Liste des engagés'!$C166=0,"",VLOOKUP($A165,lp,7,FALSE))</f>
      </c>
      <c r="G165" s="45"/>
    </row>
    <row r="166" spans="1:7" s="39" customFormat="1" ht="21" customHeight="1">
      <c r="A166" s="45">
        <v>159</v>
      </c>
      <c r="B166" s="50">
        <f>+IF('Liste des engagés'!$C167=0,"",VLOOKUP($A166,lp,4,FALSE))</f>
      </c>
      <c r="C166" s="50">
        <f>+IF('Liste des engagés'!$C167=0,"",VLOOKUP($A166,lp,5,FALSE))</f>
      </c>
      <c r="D166" s="50">
        <f>+IF('Liste des engagés'!$C167=0,"",VLOOKUP($A166,lp,6,FALSE))</f>
      </c>
      <c r="E166" s="46">
        <f>+IF('Liste des engagés'!$C167=0,"",VLOOKUP($A166,lp,3,FALSE))</f>
      </c>
      <c r="F166" s="45">
        <f>+IF('Liste des engagés'!$C167=0,"",VLOOKUP($A166,lp,7,FALSE))</f>
      </c>
      <c r="G166" s="45"/>
    </row>
    <row r="167" spans="1:7" s="39" customFormat="1" ht="21" customHeight="1">
      <c r="A167" s="45">
        <v>160</v>
      </c>
      <c r="B167" s="50">
        <f>+IF('Liste des engagés'!$C168=0,"",VLOOKUP($A167,lp,4,FALSE))</f>
      </c>
      <c r="C167" s="50">
        <f>+IF('Liste des engagés'!$C168=0,"",VLOOKUP($A167,lp,5,FALSE))</f>
      </c>
      <c r="D167" s="50">
        <f>+IF('Liste des engagés'!$C168=0,"",VLOOKUP($A167,lp,6,FALSE))</f>
      </c>
      <c r="E167" s="46">
        <f>+IF('Liste des engagés'!$C168=0,"",VLOOKUP($A167,lp,3,FALSE))</f>
      </c>
      <c r="F167" s="45">
        <f>+IF('Liste des engagés'!$C168=0,"",VLOOKUP($A167,lp,7,FALSE))</f>
      </c>
      <c r="G167" s="45"/>
    </row>
    <row r="168" spans="1:7" s="39" customFormat="1" ht="21" customHeight="1">
      <c r="A168" s="45">
        <v>161</v>
      </c>
      <c r="B168" s="50">
        <f>+IF('Liste des engagés'!$C169=0,"",VLOOKUP($A168,lp,4,FALSE))</f>
      </c>
      <c r="C168" s="50">
        <f>+IF('Liste des engagés'!$C169=0,"",VLOOKUP($A168,lp,5,FALSE))</f>
      </c>
      <c r="D168" s="50">
        <f>+IF('Liste des engagés'!$C169=0,"",VLOOKUP($A168,lp,6,FALSE))</f>
      </c>
      <c r="E168" s="46">
        <f>+IF('Liste des engagés'!$C169=0,"",VLOOKUP($A168,lp,3,FALSE))</f>
      </c>
      <c r="F168" s="45">
        <f>+IF('Liste des engagés'!$C169=0,"",VLOOKUP($A168,lp,7,FALSE))</f>
      </c>
      <c r="G168" s="45"/>
    </row>
    <row r="169" spans="1:7" s="39" customFormat="1" ht="21" customHeight="1">
      <c r="A169" s="45">
        <v>162</v>
      </c>
      <c r="B169" s="50">
        <f>+IF('Liste des engagés'!$C170=0,"",VLOOKUP($A169,lp,4,FALSE))</f>
      </c>
      <c r="C169" s="50">
        <f>+IF('Liste des engagés'!$C170=0,"",VLOOKUP($A169,lp,5,FALSE))</f>
      </c>
      <c r="D169" s="50">
        <f>+IF('Liste des engagés'!$C170=0,"",VLOOKUP($A169,lp,6,FALSE))</f>
      </c>
      <c r="E169" s="46">
        <f>+IF('Liste des engagés'!$C170=0,"",VLOOKUP($A169,lp,3,FALSE))</f>
      </c>
      <c r="F169" s="45">
        <f>+IF('Liste des engagés'!$C170=0,"",VLOOKUP($A169,lp,7,FALSE))</f>
      </c>
      <c r="G169" s="45"/>
    </row>
    <row r="170" spans="1:7" s="39" customFormat="1" ht="21" customHeight="1">
      <c r="A170" s="45">
        <v>163</v>
      </c>
      <c r="B170" s="50">
        <f>+IF('Liste des engagés'!$C171=0,"",VLOOKUP($A170,lp,4,FALSE))</f>
      </c>
      <c r="C170" s="50">
        <f>+IF('Liste des engagés'!$C171=0,"",VLOOKUP($A170,lp,5,FALSE))</f>
      </c>
      <c r="D170" s="50">
        <f>+IF('Liste des engagés'!$C171=0,"",VLOOKUP($A170,lp,6,FALSE))</f>
      </c>
      <c r="E170" s="46">
        <f>+IF('Liste des engagés'!$C171=0,"",VLOOKUP($A170,lp,3,FALSE))</f>
      </c>
      <c r="F170" s="45">
        <f>+IF('Liste des engagés'!$C171=0,"",VLOOKUP($A170,lp,7,FALSE))</f>
      </c>
      <c r="G170" s="45"/>
    </row>
    <row r="171" spans="1:7" s="39" customFormat="1" ht="21" customHeight="1">
      <c r="A171" s="45">
        <v>164</v>
      </c>
      <c r="B171" s="50">
        <f>+IF('Liste des engagés'!$C172=0,"",VLOOKUP($A171,lp,4,FALSE))</f>
      </c>
      <c r="C171" s="50">
        <f>+IF('Liste des engagés'!$C172=0,"",VLOOKUP($A171,lp,5,FALSE))</f>
      </c>
      <c r="D171" s="50">
        <f>+IF('Liste des engagés'!$C172=0,"",VLOOKUP($A171,lp,6,FALSE))</f>
      </c>
      <c r="E171" s="46">
        <f>+IF('Liste des engagés'!$C172=0,"",VLOOKUP($A171,lp,3,FALSE))</f>
      </c>
      <c r="F171" s="45">
        <f>+IF('Liste des engagés'!$C172=0,"",VLOOKUP($A171,lp,7,FALSE))</f>
      </c>
      <c r="G171" s="45"/>
    </row>
    <row r="172" spans="1:7" s="39" customFormat="1" ht="21" customHeight="1">
      <c r="A172" s="45">
        <v>165</v>
      </c>
      <c r="B172" s="50">
        <f>+IF('Liste des engagés'!$C173=0,"",VLOOKUP($A172,lp,4,FALSE))</f>
      </c>
      <c r="C172" s="50">
        <f>+IF('Liste des engagés'!$C173=0,"",VLOOKUP($A172,lp,5,FALSE))</f>
      </c>
      <c r="D172" s="50">
        <f>+IF('Liste des engagés'!$C173=0,"",VLOOKUP($A172,lp,6,FALSE))</f>
      </c>
      <c r="E172" s="46">
        <f>+IF('Liste des engagés'!$C173=0,"",VLOOKUP($A172,lp,3,FALSE))</f>
      </c>
      <c r="F172" s="45">
        <f>+IF('Liste des engagés'!$C173=0,"",VLOOKUP($A172,lp,7,FALSE))</f>
      </c>
      <c r="G172" s="45"/>
    </row>
    <row r="173" spans="1:7" ht="21" customHeight="1">
      <c r="A173" s="45">
        <v>166</v>
      </c>
      <c r="B173" s="50">
        <f>+IF('Liste des engagés'!$C174=0,"",VLOOKUP($A173,lp,4,FALSE))</f>
      </c>
      <c r="C173" s="50">
        <f>+IF('Liste des engagés'!$C174=0,"",VLOOKUP($A173,lp,5,FALSE))</f>
      </c>
      <c r="D173" s="50">
        <f>+IF('Liste des engagés'!$C174=0,"",VLOOKUP($A173,lp,6,FALSE))</f>
      </c>
      <c r="E173" s="46">
        <f>+IF('Liste des engagés'!$C174=0,"",VLOOKUP($A173,lp,3,FALSE))</f>
      </c>
      <c r="F173" s="45">
        <f>+IF('Liste des engagés'!$C174=0,"",VLOOKUP($A173,lp,7,FALSE))</f>
      </c>
      <c r="G173" s="45"/>
    </row>
    <row r="174" spans="1:7" ht="21" customHeight="1">
      <c r="A174" s="45">
        <v>167</v>
      </c>
      <c r="B174" s="50">
        <f>+IF('Liste des engagés'!$C175=0,"",VLOOKUP($A174,lp,4,FALSE))</f>
      </c>
      <c r="C174" s="50">
        <f>+IF('Liste des engagés'!$C175=0,"",VLOOKUP($A174,lp,5,FALSE))</f>
      </c>
      <c r="D174" s="50">
        <f>+IF('Liste des engagés'!$C175=0,"",VLOOKUP($A174,lp,6,FALSE))</f>
      </c>
      <c r="E174" s="46">
        <f>+IF('Liste des engagés'!$C175=0,"",VLOOKUP($A174,lp,3,FALSE))</f>
      </c>
      <c r="F174" s="45">
        <f>+IF('Liste des engagés'!$C175=0,"",VLOOKUP($A174,lp,7,FALSE))</f>
      </c>
      <c r="G174" s="45"/>
    </row>
    <row r="175" spans="1:7" ht="21" customHeight="1">
      <c r="A175" s="45">
        <v>168</v>
      </c>
      <c r="B175" s="50">
        <f>+IF('Liste des engagés'!$C176=0,"",VLOOKUP($A175,lp,4,FALSE))</f>
      </c>
      <c r="C175" s="50">
        <f>+IF('Liste des engagés'!$C176=0,"",VLOOKUP($A175,lp,5,FALSE))</f>
      </c>
      <c r="D175" s="50">
        <f>+IF('Liste des engagés'!$C176=0,"",VLOOKUP($A175,lp,6,FALSE))</f>
      </c>
      <c r="E175" s="46">
        <f>+IF('Liste des engagés'!$C176=0,"",VLOOKUP($A175,lp,3,FALSE))</f>
      </c>
      <c r="F175" s="45">
        <f>+IF('Liste des engagés'!$C176=0,"",VLOOKUP($A175,lp,7,FALSE))</f>
      </c>
      <c r="G175" s="45"/>
    </row>
    <row r="176" spans="1:7" ht="21" customHeight="1">
      <c r="A176" s="45">
        <v>169</v>
      </c>
      <c r="B176" s="50">
        <f>+IF('Liste des engagés'!$C177=0,"",VLOOKUP($A176,lp,4,FALSE))</f>
      </c>
      <c r="C176" s="50">
        <f>+IF('Liste des engagés'!$C177=0,"",VLOOKUP($A176,lp,5,FALSE))</f>
      </c>
      <c r="D176" s="50">
        <f>+IF('Liste des engagés'!$C177=0,"",VLOOKUP($A176,lp,6,FALSE))</f>
      </c>
      <c r="E176" s="46">
        <f>+IF('Liste des engagés'!$C177=0,"",VLOOKUP($A176,lp,3,FALSE))</f>
      </c>
      <c r="F176" s="45">
        <f>+IF('Liste des engagés'!$C177=0,"",VLOOKUP($A176,lp,7,FALSE))</f>
      </c>
      <c r="G176" s="45"/>
    </row>
    <row r="177" spans="1:7" ht="21" customHeight="1">
      <c r="A177" s="45">
        <v>170</v>
      </c>
      <c r="B177" s="50">
        <f>+IF('Liste des engagés'!$C178=0,"",VLOOKUP($A177,lp,4,FALSE))</f>
      </c>
      <c r="C177" s="50">
        <f>+IF('Liste des engagés'!$C178=0,"",VLOOKUP($A177,lp,5,FALSE))</f>
      </c>
      <c r="D177" s="50">
        <f>+IF('Liste des engagés'!$C178=0,"",VLOOKUP($A177,lp,6,FALSE))</f>
      </c>
      <c r="E177" s="46">
        <f>+IF('Liste des engagés'!$C178=0,"",VLOOKUP($A177,lp,3,FALSE))</f>
      </c>
      <c r="F177" s="45">
        <f>+IF('Liste des engagés'!$C178=0,"",VLOOKUP($A177,lp,7,FALSE))</f>
      </c>
      <c r="G177" s="45"/>
    </row>
    <row r="178" spans="1:7" ht="21" customHeight="1">
      <c r="A178" s="45">
        <v>171</v>
      </c>
      <c r="B178" s="50">
        <f>+IF('Liste des engagés'!$C179=0,"",VLOOKUP($A178,lp,4,FALSE))</f>
      </c>
      <c r="C178" s="50">
        <f>+IF('Liste des engagés'!$C179=0,"",VLOOKUP($A178,lp,5,FALSE))</f>
      </c>
      <c r="D178" s="50">
        <f>+IF('Liste des engagés'!$C179=0,"",VLOOKUP($A178,lp,6,FALSE))</f>
      </c>
      <c r="E178" s="46">
        <f>+IF('Liste des engagés'!$C179=0,"",VLOOKUP($A178,lp,3,FALSE))</f>
      </c>
      <c r="F178" s="45">
        <f>+IF('Liste des engagés'!$C179=0,"",VLOOKUP($A178,lp,7,FALSE))</f>
      </c>
      <c r="G178" s="45"/>
    </row>
    <row r="179" spans="1:7" ht="21" customHeight="1">
      <c r="A179" s="45">
        <v>172</v>
      </c>
      <c r="B179" s="50">
        <f>+IF('Liste des engagés'!$C180=0,"",VLOOKUP($A179,lp,4,FALSE))</f>
      </c>
      <c r="C179" s="50">
        <f>+IF('Liste des engagés'!$C180=0,"",VLOOKUP($A179,lp,5,FALSE))</f>
      </c>
      <c r="D179" s="50">
        <f>+IF('Liste des engagés'!$C180=0,"",VLOOKUP($A179,lp,6,FALSE))</f>
      </c>
      <c r="E179" s="46">
        <f>+IF('Liste des engagés'!$C180=0,"",VLOOKUP($A179,lp,3,FALSE))</f>
      </c>
      <c r="F179" s="45">
        <f>+IF('Liste des engagés'!$C180=0,"",VLOOKUP($A179,lp,7,FALSE))</f>
      </c>
      <c r="G179" s="45"/>
    </row>
    <row r="180" spans="1:7" ht="21" customHeight="1">
      <c r="A180" s="45">
        <v>173</v>
      </c>
      <c r="B180" s="50">
        <f>+IF('Liste des engagés'!$C181=0,"",VLOOKUP($A180,lp,4,FALSE))</f>
      </c>
      <c r="C180" s="50">
        <f>+IF('Liste des engagés'!$C181=0,"",VLOOKUP($A180,lp,5,FALSE))</f>
      </c>
      <c r="D180" s="50">
        <f>+IF('Liste des engagés'!$C181=0,"",VLOOKUP($A180,lp,6,FALSE))</f>
      </c>
      <c r="E180" s="46">
        <f>+IF('Liste des engagés'!$C181=0,"",VLOOKUP($A180,lp,3,FALSE))</f>
      </c>
      <c r="F180" s="45">
        <f>+IF('Liste des engagés'!$C181=0,"",VLOOKUP($A180,lp,7,FALSE))</f>
      </c>
      <c r="G180" s="45"/>
    </row>
    <row r="181" spans="1:7" ht="21" customHeight="1">
      <c r="A181" s="45">
        <v>174</v>
      </c>
      <c r="B181" s="50">
        <f>+IF('Liste des engagés'!$C182=0,"",VLOOKUP($A181,lp,4,FALSE))</f>
      </c>
      <c r="C181" s="50">
        <f>+IF('Liste des engagés'!$C182=0,"",VLOOKUP($A181,lp,5,FALSE))</f>
      </c>
      <c r="D181" s="50">
        <f>+IF('Liste des engagés'!$C182=0,"",VLOOKUP($A181,lp,6,FALSE))</f>
      </c>
      <c r="E181" s="46">
        <f>+IF('Liste des engagés'!$C182=0,"",VLOOKUP($A181,lp,3,FALSE))</f>
      </c>
      <c r="F181" s="45">
        <f>+IF('Liste des engagés'!$C182=0,"",VLOOKUP($A181,lp,7,FALSE))</f>
      </c>
      <c r="G181" s="45"/>
    </row>
    <row r="182" spans="1:7" ht="21" customHeight="1">
      <c r="A182" s="45">
        <v>175</v>
      </c>
      <c r="B182" s="50">
        <f>+IF('Liste des engagés'!$C183=0,"",VLOOKUP($A182,lp,4,FALSE))</f>
      </c>
      <c r="C182" s="50">
        <f>+IF('Liste des engagés'!$C183=0,"",VLOOKUP($A182,lp,5,FALSE))</f>
      </c>
      <c r="D182" s="50">
        <f>+IF('Liste des engagés'!$C183=0,"",VLOOKUP($A182,lp,6,FALSE))</f>
      </c>
      <c r="E182" s="46">
        <f>+IF('Liste des engagés'!$C183=0,"",VLOOKUP($A182,lp,3,FALSE))</f>
      </c>
      <c r="F182" s="45">
        <f>+IF('Liste des engagés'!$C183=0,"",VLOOKUP($A182,lp,7,FALSE))</f>
      </c>
      <c r="G182" s="45"/>
    </row>
    <row r="183" spans="1:7" ht="21" customHeight="1">
      <c r="A183" s="45">
        <v>176</v>
      </c>
      <c r="B183" s="50">
        <f>+IF('Liste des engagés'!$C184=0,"",VLOOKUP($A183,lp,4,FALSE))</f>
      </c>
      <c r="C183" s="50">
        <f>+IF('Liste des engagés'!$C184=0,"",VLOOKUP($A183,lp,5,FALSE))</f>
      </c>
      <c r="D183" s="50">
        <f>+IF('Liste des engagés'!$C184=0,"",VLOOKUP($A183,lp,6,FALSE))</f>
      </c>
      <c r="E183" s="46">
        <f>+IF('Liste des engagés'!$C184=0,"",VLOOKUP($A183,lp,3,FALSE))</f>
      </c>
      <c r="F183" s="45">
        <f>+IF('Liste des engagés'!$C184=0,"",VLOOKUP($A183,lp,7,FALSE))</f>
      </c>
      <c r="G183" s="45"/>
    </row>
    <row r="184" spans="1:7" ht="21" customHeight="1">
      <c r="A184" s="45">
        <v>177</v>
      </c>
      <c r="B184" s="50">
        <f>+IF('Liste des engagés'!$C185=0,"",VLOOKUP($A184,lp,4,FALSE))</f>
      </c>
      <c r="C184" s="50">
        <f>+IF('Liste des engagés'!$C185=0,"",VLOOKUP($A184,lp,5,FALSE))</f>
      </c>
      <c r="D184" s="50">
        <f>+IF('Liste des engagés'!$C185=0,"",VLOOKUP($A184,lp,6,FALSE))</f>
      </c>
      <c r="E184" s="46">
        <f>+IF('Liste des engagés'!$C185=0,"",VLOOKUP($A184,lp,3,FALSE))</f>
      </c>
      <c r="F184" s="45">
        <f>+IF('Liste des engagés'!$C185=0,"",VLOOKUP($A184,lp,7,FALSE))</f>
      </c>
      <c r="G184" s="45"/>
    </row>
    <row r="185" spans="1:7" ht="21" customHeight="1">
      <c r="A185" s="45">
        <v>178</v>
      </c>
      <c r="B185" s="50">
        <f>+IF('Liste des engagés'!$C186=0,"",VLOOKUP($A185,lp,4,FALSE))</f>
      </c>
      <c r="C185" s="50">
        <f>+IF('Liste des engagés'!$C186=0,"",VLOOKUP($A185,lp,5,FALSE))</f>
      </c>
      <c r="D185" s="50">
        <f>+IF('Liste des engagés'!$C186=0,"",VLOOKUP($A185,lp,6,FALSE))</f>
      </c>
      <c r="E185" s="46">
        <f>+IF('Liste des engagés'!$C186=0,"",VLOOKUP($A185,lp,3,FALSE))</f>
      </c>
      <c r="F185" s="45">
        <f>+IF('Liste des engagés'!$C186=0,"",VLOOKUP($A185,lp,7,FALSE))</f>
      </c>
      <c r="G185" s="45"/>
    </row>
    <row r="186" spans="1:7" ht="21" customHeight="1">
      <c r="A186" s="45">
        <v>179</v>
      </c>
      <c r="B186" s="50">
        <f>+IF('Liste des engagés'!$C187=0,"",VLOOKUP($A186,lp,4,FALSE))</f>
      </c>
      <c r="C186" s="50">
        <f>+IF('Liste des engagés'!$C187=0,"",VLOOKUP($A186,lp,5,FALSE))</f>
      </c>
      <c r="D186" s="50">
        <f>+IF('Liste des engagés'!$C187=0,"",VLOOKUP($A186,lp,6,FALSE))</f>
      </c>
      <c r="E186" s="46">
        <f>+IF('Liste des engagés'!$C187=0,"",VLOOKUP($A186,lp,3,FALSE))</f>
      </c>
      <c r="F186" s="45">
        <f>+IF('Liste des engagés'!$C187=0,"",VLOOKUP($A186,lp,7,FALSE))</f>
      </c>
      <c r="G186" s="45"/>
    </row>
    <row r="187" spans="1:7" ht="21" customHeight="1">
      <c r="A187" s="45">
        <v>180</v>
      </c>
      <c r="B187" s="50">
        <f>+IF('Liste des engagés'!$C188=0,"",VLOOKUP($A187,lp,4,FALSE))</f>
      </c>
      <c r="C187" s="50">
        <f>+IF('Liste des engagés'!$C188=0,"",VLOOKUP($A187,lp,5,FALSE))</f>
      </c>
      <c r="D187" s="50">
        <f>+IF('Liste des engagés'!$C188=0,"",VLOOKUP($A187,lp,6,FALSE))</f>
      </c>
      <c r="E187" s="46">
        <f>+IF('Liste des engagés'!$C188=0,"",VLOOKUP($A187,lp,3,FALSE))</f>
      </c>
      <c r="F187" s="45">
        <f>+IF('Liste des engagés'!$C188=0,"",VLOOKUP($A187,lp,7,FALSE))</f>
      </c>
      <c r="G187" s="45"/>
    </row>
    <row r="188" spans="1:7" ht="21" customHeight="1">
      <c r="A188" s="45">
        <v>181</v>
      </c>
      <c r="B188" s="50">
        <f>+IF('Liste des engagés'!$C189=0,"",VLOOKUP($A188,lp,4,FALSE))</f>
      </c>
      <c r="C188" s="50">
        <f>+IF('Liste des engagés'!$C189=0,"",VLOOKUP($A188,lp,5,FALSE))</f>
      </c>
      <c r="D188" s="50">
        <f>+IF('Liste des engagés'!$C189=0,"",VLOOKUP($A188,lp,6,FALSE))</f>
      </c>
      <c r="E188" s="46">
        <f>+IF('Liste des engagés'!$C189=0,"",VLOOKUP($A188,lp,3,FALSE))</f>
      </c>
      <c r="F188" s="45">
        <f>+IF('Liste des engagés'!$C189=0,"",VLOOKUP($A188,lp,7,FALSE))</f>
      </c>
      <c r="G188" s="45"/>
    </row>
    <row r="189" spans="1:7" ht="21" customHeight="1">
      <c r="A189" s="45">
        <v>182</v>
      </c>
      <c r="B189" s="50">
        <f>+IF('Liste des engagés'!$C190=0,"",VLOOKUP($A189,lp,4,FALSE))</f>
      </c>
      <c r="C189" s="50">
        <f>+IF('Liste des engagés'!$C190=0,"",VLOOKUP($A189,lp,5,FALSE))</f>
      </c>
      <c r="D189" s="50">
        <f>+IF('Liste des engagés'!$C190=0,"",VLOOKUP($A189,lp,6,FALSE))</f>
      </c>
      <c r="E189" s="46">
        <f>+IF('Liste des engagés'!$C190=0,"",VLOOKUP($A189,lp,3,FALSE))</f>
      </c>
      <c r="F189" s="45">
        <f>+IF('Liste des engagés'!$C190=0,"",VLOOKUP($A189,lp,7,FALSE))</f>
      </c>
      <c r="G189" s="45"/>
    </row>
    <row r="190" spans="1:7" ht="21" customHeight="1">
      <c r="A190" s="45">
        <v>183</v>
      </c>
      <c r="B190" s="50">
        <f>+IF('Liste des engagés'!$C191=0,"",VLOOKUP($A190,lp,4,FALSE))</f>
      </c>
      <c r="C190" s="50">
        <f>+IF('Liste des engagés'!$C191=0,"",VLOOKUP($A190,lp,5,FALSE))</f>
      </c>
      <c r="D190" s="50">
        <f>+IF('Liste des engagés'!$C191=0,"",VLOOKUP($A190,lp,6,FALSE))</f>
      </c>
      <c r="E190" s="46">
        <f>+IF('Liste des engagés'!$C191=0,"",VLOOKUP($A190,lp,3,FALSE))</f>
      </c>
      <c r="F190" s="45">
        <f>+IF('Liste des engagés'!$C191=0,"",VLOOKUP($A190,lp,7,FALSE))</f>
      </c>
      <c r="G190" s="45"/>
    </row>
    <row r="191" spans="1:7" ht="21" customHeight="1">
      <c r="A191" s="45">
        <v>184</v>
      </c>
      <c r="B191" s="50">
        <f>+IF('Liste des engagés'!$C192=0,"",VLOOKUP($A191,lp,4,FALSE))</f>
      </c>
      <c r="C191" s="50">
        <f>+IF('Liste des engagés'!$C192=0,"",VLOOKUP($A191,lp,5,FALSE))</f>
      </c>
      <c r="D191" s="50">
        <f>+IF('Liste des engagés'!$C192=0,"",VLOOKUP($A191,lp,6,FALSE))</f>
      </c>
      <c r="E191" s="46">
        <f>+IF('Liste des engagés'!$C192=0,"",VLOOKUP($A191,lp,3,FALSE))</f>
      </c>
      <c r="F191" s="45">
        <f>+IF('Liste des engagés'!$C192=0,"",VLOOKUP($A191,lp,7,FALSE))</f>
      </c>
      <c r="G191" s="45"/>
    </row>
    <row r="192" spans="1:7" ht="21" customHeight="1">
      <c r="A192" s="45">
        <v>185</v>
      </c>
      <c r="B192" s="50">
        <f>+IF('Liste des engagés'!$C193=0,"",VLOOKUP($A192,lp,4,FALSE))</f>
      </c>
      <c r="C192" s="50">
        <f>+IF('Liste des engagés'!$C193=0,"",VLOOKUP($A192,lp,5,FALSE))</f>
      </c>
      <c r="D192" s="50">
        <f>+IF('Liste des engagés'!$C193=0,"",VLOOKUP($A192,lp,6,FALSE))</f>
      </c>
      <c r="E192" s="46">
        <f>+IF('Liste des engagés'!$C193=0,"",VLOOKUP($A192,lp,3,FALSE))</f>
      </c>
      <c r="F192" s="45">
        <f>+IF('Liste des engagés'!$C193=0,"",VLOOKUP($A192,lp,7,FALSE))</f>
      </c>
      <c r="G192" s="45"/>
    </row>
    <row r="193" spans="1:7" ht="21" customHeight="1">
      <c r="A193" s="45">
        <v>186</v>
      </c>
      <c r="B193" s="50">
        <f>+IF('Liste des engagés'!$C194=0,"",VLOOKUP($A193,lp,4,FALSE))</f>
      </c>
      <c r="C193" s="50">
        <f>+IF('Liste des engagés'!$C194=0,"",VLOOKUP($A193,lp,5,FALSE))</f>
      </c>
      <c r="D193" s="50">
        <f>+IF('Liste des engagés'!$C194=0,"",VLOOKUP($A193,lp,6,FALSE))</f>
      </c>
      <c r="E193" s="46">
        <f>+IF('Liste des engagés'!$C194=0,"",VLOOKUP($A193,lp,3,FALSE))</f>
      </c>
      <c r="F193" s="45">
        <f>+IF('Liste des engagés'!$C194=0,"",VLOOKUP($A193,lp,7,FALSE))</f>
      </c>
      <c r="G193" s="45"/>
    </row>
    <row r="194" spans="1:7" ht="21" customHeight="1">
      <c r="A194" s="45">
        <v>187</v>
      </c>
      <c r="B194" s="50">
        <f>+IF('Liste des engagés'!$C195=0,"",VLOOKUP($A194,lp,4,FALSE))</f>
      </c>
      <c r="C194" s="50">
        <f>+IF('Liste des engagés'!$C195=0,"",VLOOKUP($A194,lp,5,FALSE))</f>
      </c>
      <c r="D194" s="50">
        <f>+IF('Liste des engagés'!$C195=0,"",VLOOKUP($A194,lp,6,FALSE))</f>
      </c>
      <c r="E194" s="46">
        <f>+IF('Liste des engagés'!$C195=0,"",VLOOKUP($A194,lp,3,FALSE))</f>
      </c>
      <c r="F194" s="45">
        <f>+IF('Liste des engagés'!$C195=0,"",VLOOKUP($A194,lp,7,FALSE))</f>
      </c>
      <c r="G194" s="45"/>
    </row>
    <row r="195" spans="1:7" ht="21" customHeight="1">
      <c r="A195" s="45">
        <v>188</v>
      </c>
      <c r="B195" s="50">
        <f>+IF('Liste des engagés'!$C196=0,"",VLOOKUP($A195,lp,4,FALSE))</f>
      </c>
      <c r="C195" s="50">
        <f>+IF('Liste des engagés'!$C196=0,"",VLOOKUP($A195,lp,5,FALSE))</f>
      </c>
      <c r="D195" s="50">
        <f>+IF('Liste des engagés'!$C196=0,"",VLOOKUP($A195,lp,6,FALSE))</f>
      </c>
      <c r="E195" s="46">
        <f>+IF('Liste des engagés'!$C196=0,"",VLOOKUP($A195,lp,3,FALSE))</f>
      </c>
      <c r="F195" s="45">
        <f>+IF('Liste des engagés'!$C196=0,"",VLOOKUP($A195,lp,7,FALSE))</f>
      </c>
      <c r="G195" s="45"/>
    </row>
    <row r="196" spans="1:7" ht="21" customHeight="1">
      <c r="A196" s="45">
        <v>189</v>
      </c>
      <c r="B196" s="50">
        <f>+IF('Liste des engagés'!$C197=0,"",VLOOKUP($A196,lp,4,FALSE))</f>
      </c>
      <c r="C196" s="50">
        <f>+IF('Liste des engagés'!$C197=0,"",VLOOKUP($A196,lp,5,FALSE))</f>
      </c>
      <c r="D196" s="50">
        <f>+IF('Liste des engagés'!$C197=0,"",VLOOKUP($A196,lp,6,FALSE))</f>
      </c>
      <c r="E196" s="46">
        <f>+IF('Liste des engagés'!$C197=0,"",VLOOKUP($A196,lp,3,FALSE))</f>
      </c>
      <c r="F196" s="45">
        <f>+IF('Liste des engagés'!$C197=0,"",VLOOKUP($A196,lp,7,FALSE))</f>
      </c>
      <c r="G196" s="45"/>
    </row>
    <row r="197" spans="1:7" ht="21" customHeight="1">
      <c r="A197" s="45">
        <v>190</v>
      </c>
      <c r="B197" s="50">
        <f>+IF('Liste des engagés'!$C198=0,"",VLOOKUP($A197,lp,4,FALSE))</f>
      </c>
      <c r="C197" s="50">
        <f>+IF('Liste des engagés'!$C198=0,"",VLOOKUP($A197,lp,5,FALSE))</f>
      </c>
      <c r="D197" s="50">
        <f>+IF('Liste des engagés'!$C198=0,"",VLOOKUP($A197,lp,6,FALSE))</f>
      </c>
      <c r="E197" s="46">
        <f>+IF('Liste des engagés'!$C198=0,"",VLOOKUP($A197,lp,3,FALSE))</f>
      </c>
      <c r="F197" s="45">
        <f>+IF('Liste des engagés'!$C198=0,"",VLOOKUP($A197,lp,7,FALSE))</f>
      </c>
      <c r="G197" s="45"/>
    </row>
    <row r="198" spans="1:7" ht="21" customHeight="1">
      <c r="A198" s="45">
        <v>191</v>
      </c>
      <c r="B198" s="50">
        <f>+IF('Liste des engagés'!$C199=0,"",VLOOKUP($A198,lp,4,FALSE))</f>
      </c>
      <c r="C198" s="50">
        <f>+IF('Liste des engagés'!$C199=0,"",VLOOKUP($A198,lp,5,FALSE))</f>
      </c>
      <c r="D198" s="50">
        <f>+IF('Liste des engagés'!$C199=0,"",VLOOKUP($A198,lp,6,FALSE))</f>
      </c>
      <c r="E198" s="46">
        <f>+IF('Liste des engagés'!$C199=0,"",VLOOKUP($A198,lp,3,FALSE))</f>
      </c>
      <c r="F198" s="45">
        <f>+IF('Liste des engagés'!$C199=0,"",VLOOKUP($A198,lp,7,FALSE))</f>
      </c>
      <c r="G198" s="45"/>
    </row>
    <row r="199" spans="1:7" ht="21" customHeight="1">
      <c r="A199" s="45">
        <v>192</v>
      </c>
      <c r="B199" s="50">
        <f>+IF('Liste des engagés'!$C200=0,"",VLOOKUP($A199,lp,4,FALSE))</f>
      </c>
      <c r="C199" s="50">
        <f>+IF('Liste des engagés'!$C200=0,"",VLOOKUP($A199,lp,5,FALSE))</f>
      </c>
      <c r="D199" s="50">
        <f>+IF('Liste des engagés'!$C200=0,"",VLOOKUP($A199,lp,6,FALSE))</f>
      </c>
      <c r="E199" s="46">
        <f>+IF('Liste des engagés'!$C200=0,"",VLOOKUP($A199,lp,3,FALSE))</f>
      </c>
      <c r="F199" s="45">
        <f>+IF('Liste des engagés'!$C200=0,"",VLOOKUP($A199,lp,7,FALSE))</f>
      </c>
      <c r="G199" s="45"/>
    </row>
    <row r="200" spans="1:7" ht="21" customHeight="1">
      <c r="A200" s="45">
        <v>193</v>
      </c>
      <c r="B200" s="50">
        <f>+IF('Liste des engagés'!$C201=0,"",VLOOKUP($A200,lp,4,FALSE))</f>
      </c>
      <c r="C200" s="50">
        <f>+IF('Liste des engagés'!$C201=0,"",VLOOKUP($A200,lp,5,FALSE))</f>
      </c>
      <c r="D200" s="50">
        <f>+IF('Liste des engagés'!$C201=0,"",VLOOKUP($A200,lp,6,FALSE))</f>
      </c>
      <c r="E200" s="46">
        <f>+IF('Liste des engagés'!$C201=0,"",VLOOKUP($A200,lp,3,FALSE))</f>
      </c>
      <c r="F200" s="45">
        <f>+IF('Liste des engagés'!$C201=0,"",VLOOKUP($A200,lp,7,FALSE))</f>
      </c>
      <c r="G200" s="45"/>
    </row>
    <row r="201" spans="1:7" ht="21" customHeight="1">
      <c r="A201" s="45">
        <v>194</v>
      </c>
      <c r="B201" s="50">
        <f>+IF('Liste des engagés'!$C202=0,"",VLOOKUP($A201,lp,4,FALSE))</f>
      </c>
      <c r="C201" s="50">
        <f>+IF('Liste des engagés'!$C202=0,"",VLOOKUP($A201,lp,5,FALSE))</f>
      </c>
      <c r="D201" s="50">
        <f>+IF('Liste des engagés'!$C202=0,"",VLOOKUP($A201,lp,6,FALSE))</f>
      </c>
      <c r="E201" s="46">
        <f>+IF('Liste des engagés'!$C202=0,"",VLOOKUP($A201,lp,3,FALSE))</f>
      </c>
      <c r="F201" s="45">
        <f>+IF('Liste des engagés'!$C202=0,"",VLOOKUP($A201,lp,7,FALSE))</f>
      </c>
      <c r="G201" s="45"/>
    </row>
    <row r="202" spans="1:7" ht="21" customHeight="1">
      <c r="A202" s="45">
        <v>195</v>
      </c>
      <c r="B202" s="50">
        <f>+IF('Liste des engagés'!$C203=0,"",VLOOKUP($A202,lp,4,FALSE))</f>
      </c>
      <c r="C202" s="50">
        <f>+IF('Liste des engagés'!$C203=0,"",VLOOKUP($A202,lp,5,FALSE))</f>
      </c>
      <c r="D202" s="50">
        <f>+IF('Liste des engagés'!$C203=0,"",VLOOKUP($A202,lp,6,FALSE))</f>
      </c>
      <c r="E202" s="46">
        <f>+IF('Liste des engagés'!$C203=0,"",VLOOKUP($A202,lp,3,FALSE))</f>
      </c>
      <c r="F202" s="45">
        <f>+IF('Liste des engagés'!$C203=0,"",VLOOKUP($A202,lp,7,FALSE))</f>
      </c>
      <c r="G202" s="45"/>
    </row>
    <row r="203" spans="1:7" ht="21" customHeight="1">
      <c r="A203" s="45">
        <v>196</v>
      </c>
      <c r="B203" s="50">
        <f>+IF('Liste des engagés'!$C204=0,"",VLOOKUP($A203,lp,4,FALSE))</f>
      </c>
      <c r="C203" s="50">
        <f>+IF('Liste des engagés'!$C204=0,"",VLOOKUP($A203,lp,5,FALSE))</f>
      </c>
      <c r="D203" s="50">
        <f>+IF('Liste des engagés'!$C204=0,"",VLOOKUP($A203,lp,6,FALSE))</f>
      </c>
      <c r="E203" s="46">
        <f>+IF('Liste des engagés'!$C204=0,"",VLOOKUP($A203,lp,3,FALSE))</f>
      </c>
      <c r="F203" s="45">
        <f>+IF('Liste des engagés'!$C204=0,"",VLOOKUP($A203,lp,7,FALSE))</f>
      </c>
      <c r="G203" s="45"/>
    </row>
    <row r="204" spans="1:7" ht="21" customHeight="1">
      <c r="A204" s="45">
        <v>197</v>
      </c>
      <c r="B204" s="50">
        <f>+IF('Liste des engagés'!$C205=0,"",VLOOKUP($A204,lp,4,FALSE))</f>
      </c>
      <c r="C204" s="50">
        <f>+IF('Liste des engagés'!$C205=0,"",VLOOKUP($A204,lp,5,FALSE))</f>
      </c>
      <c r="D204" s="50">
        <f>+IF('Liste des engagés'!$C205=0,"",VLOOKUP($A204,lp,6,FALSE))</f>
      </c>
      <c r="E204" s="46">
        <f>+IF('Liste des engagés'!$C205=0,"",VLOOKUP($A204,lp,3,FALSE))</f>
      </c>
      <c r="F204" s="45">
        <f>+IF('Liste des engagés'!$C205=0,"",VLOOKUP($A204,lp,7,FALSE))</f>
      </c>
      <c r="G204" s="45"/>
    </row>
    <row r="205" spans="1:7" ht="21" customHeight="1">
      <c r="A205" s="45">
        <v>198</v>
      </c>
      <c r="B205" s="50">
        <f>+IF('Liste des engagés'!$C206=0,"",VLOOKUP($A205,lp,4,FALSE))</f>
      </c>
      <c r="C205" s="50">
        <f>+IF('Liste des engagés'!$C206=0,"",VLOOKUP($A205,lp,5,FALSE))</f>
      </c>
      <c r="D205" s="50">
        <f>+IF('Liste des engagés'!$C206=0,"",VLOOKUP($A205,lp,6,FALSE))</f>
      </c>
      <c r="E205" s="46">
        <f>+IF('Liste des engagés'!$C206=0,"",VLOOKUP($A205,lp,3,FALSE))</f>
      </c>
      <c r="F205" s="45">
        <f>+IF('Liste des engagés'!$C206=0,"",VLOOKUP($A205,lp,7,FALSE))</f>
      </c>
      <c r="G205" s="45"/>
    </row>
    <row r="206" spans="1:7" ht="21" customHeight="1">
      <c r="A206" s="45">
        <v>199</v>
      </c>
      <c r="B206" s="50">
        <f>+IF('Liste des engagés'!$C207=0,"",VLOOKUP($A206,lp,4,FALSE))</f>
      </c>
      <c r="C206" s="50">
        <f>+IF('Liste des engagés'!$C207=0,"",VLOOKUP($A206,lp,5,FALSE))</f>
      </c>
      <c r="D206" s="50">
        <f>+IF('Liste des engagés'!$C207=0,"",VLOOKUP($A206,lp,6,FALSE))</f>
      </c>
      <c r="E206" s="46">
        <f>+IF('Liste des engagés'!$C207=0,"",VLOOKUP($A206,lp,3,FALSE))</f>
      </c>
      <c r="F206" s="45">
        <f>+IF('Liste des engagés'!$C207=0,"",VLOOKUP($A206,lp,7,FALSE))</f>
      </c>
      <c r="G206" s="45"/>
    </row>
    <row r="207" spans="1:7" ht="21" customHeight="1">
      <c r="A207" s="45">
        <v>200</v>
      </c>
      <c r="B207" s="50">
        <f>+IF('Liste des engagés'!$C208=0,"",VLOOKUP($A207,lp,4,FALSE))</f>
      </c>
      <c r="C207" s="50">
        <f>+IF('Liste des engagés'!$C208=0,"",VLOOKUP($A207,lp,5,FALSE))</f>
      </c>
      <c r="D207" s="50">
        <f>+IF('Liste des engagés'!$C208=0,"",VLOOKUP($A207,lp,6,FALSE))</f>
      </c>
      <c r="E207" s="46">
        <f>+IF('Liste des engagés'!$C208=0,"",VLOOKUP($A207,lp,3,FALSE))</f>
      </c>
      <c r="F207" s="45">
        <f>+IF('Liste des engagés'!$C208=0,"",VLOOKUP($A207,lp,7,FALSE))</f>
      </c>
      <c r="G207" s="45"/>
    </row>
    <row r="208" spans="6:7" ht="14.25" customHeight="1">
      <c r="F208" s="38"/>
      <c r="G208" s="38"/>
    </row>
    <row r="209" spans="6:7" ht="14.25" customHeight="1">
      <c r="F209" s="38"/>
      <c r="G209" s="38"/>
    </row>
    <row r="210" spans="6:7" ht="14.25" customHeight="1">
      <c r="F210" s="38"/>
      <c r="G210" s="38"/>
    </row>
    <row r="211" spans="6:7" ht="14.25" customHeight="1">
      <c r="F211" s="38"/>
      <c r="G211" s="38"/>
    </row>
    <row r="212" spans="6:7" ht="14.25" customHeight="1">
      <c r="F212" s="38"/>
      <c r="G212" s="38"/>
    </row>
    <row r="213" spans="6:7" ht="14.25" customHeight="1">
      <c r="F213" s="38"/>
      <c r="G213" s="38"/>
    </row>
    <row r="214" spans="6:7" ht="14.25" customHeight="1">
      <c r="F214" s="38"/>
      <c r="G214" s="38"/>
    </row>
    <row r="215" spans="6:7" ht="14.25" customHeight="1">
      <c r="F215" s="38"/>
      <c r="G215" s="38"/>
    </row>
    <row r="216" spans="6:7" ht="14.25" customHeight="1">
      <c r="F216" s="38"/>
      <c r="G216" s="38"/>
    </row>
    <row r="217" spans="6:7" ht="14.25" customHeight="1">
      <c r="F217" s="38"/>
      <c r="G217" s="38"/>
    </row>
    <row r="218" spans="6:7" ht="14.25" customHeight="1">
      <c r="F218" s="38"/>
      <c r="G218" s="38"/>
    </row>
    <row r="219" spans="6:7" ht="14.25" customHeight="1">
      <c r="F219" s="38"/>
      <c r="G219" s="38"/>
    </row>
    <row r="220" spans="6:7" ht="14.25" customHeight="1">
      <c r="F220" s="38"/>
      <c r="G220" s="38"/>
    </row>
    <row r="221" spans="6:7" ht="14.25" customHeight="1">
      <c r="F221" s="38"/>
      <c r="G221" s="38"/>
    </row>
    <row r="222" spans="6:7" ht="14.25" customHeight="1">
      <c r="F222" s="38"/>
      <c r="G222" s="38"/>
    </row>
    <row r="223" spans="6:7" ht="14.25" customHeight="1">
      <c r="F223" s="38">
        <f aca="true" t="shared" si="0" ref="F223:F286">IF(ISBLANK(E223),"",IF(E223&lt;850000,"J2","J1"))</f>
      </c>
      <c r="G223" s="38"/>
    </row>
    <row r="224" spans="6:7" ht="14.25" customHeight="1">
      <c r="F224" s="38">
        <f t="shared" si="0"/>
      </c>
      <c r="G224" s="38"/>
    </row>
    <row r="225" spans="6:7" ht="14.25" customHeight="1">
      <c r="F225" s="38">
        <f t="shared" si="0"/>
      </c>
      <c r="G225" s="38"/>
    </row>
    <row r="226" spans="6:7" ht="14.25" customHeight="1">
      <c r="F226" s="38">
        <f t="shared" si="0"/>
      </c>
      <c r="G226" s="38"/>
    </row>
    <row r="227" spans="6:7" ht="14.25" customHeight="1">
      <c r="F227" s="38">
        <f t="shared" si="0"/>
      </c>
      <c r="G227" s="38"/>
    </row>
    <row r="228" spans="6:7" ht="14.25" customHeight="1">
      <c r="F228" s="38">
        <f t="shared" si="0"/>
      </c>
      <c r="G228" s="38"/>
    </row>
    <row r="229" spans="6:7" ht="14.25" customHeight="1">
      <c r="F229" s="38">
        <f t="shared" si="0"/>
      </c>
      <c r="G229" s="38"/>
    </row>
    <row r="230" spans="6:7" ht="14.25" customHeight="1">
      <c r="F230" s="38">
        <f t="shared" si="0"/>
      </c>
      <c r="G230" s="38"/>
    </row>
    <row r="231" spans="6:7" ht="14.25" customHeight="1">
      <c r="F231" s="38">
        <f t="shared" si="0"/>
      </c>
      <c r="G231" s="38"/>
    </row>
    <row r="232" spans="6:7" ht="14.25" customHeight="1">
      <c r="F232" s="38">
        <f t="shared" si="0"/>
      </c>
      <c r="G232" s="38"/>
    </row>
    <row r="233" spans="6:7" ht="14.25" customHeight="1">
      <c r="F233" s="38">
        <f t="shared" si="0"/>
      </c>
      <c r="G233" s="38"/>
    </row>
    <row r="234" spans="6:7" ht="14.25" customHeight="1">
      <c r="F234" s="38">
        <f t="shared" si="0"/>
      </c>
      <c r="G234" s="38"/>
    </row>
    <row r="235" spans="6:7" ht="14.25" customHeight="1">
      <c r="F235" s="38">
        <f t="shared" si="0"/>
      </c>
      <c r="G235" s="38"/>
    </row>
    <row r="236" spans="6:7" ht="14.25" customHeight="1">
      <c r="F236" s="38">
        <f t="shared" si="0"/>
      </c>
      <c r="G236" s="38"/>
    </row>
    <row r="237" spans="6:7" ht="14.25" customHeight="1">
      <c r="F237" s="38">
        <f t="shared" si="0"/>
      </c>
      <c r="G237" s="38"/>
    </row>
    <row r="238" spans="6:7" ht="14.25" customHeight="1">
      <c r="F238" s="38">
        <f t="shared" si="0"/>
      </c>
      <c r="G238" s="38"/>
    </row>
    <row r="239" spans="6:7" ht="14.25" customHeight="1">
      <c r="F239" s="38">
        <f t="shared" si="0"/>
      </c>
      <c r="G239" s="38"/>
    </row>
    <row r="240" spans="6:7" ht="14.25" customHeight="1">
      <c r="F240" s="38">
        <f t="shared" si="0"/>
      </c>
      <c r="G240" s="38"/>
    </row>
    <row r="241" spans="6:7" ht="14.25" customHeight="1">
      <c r="F241" s="38">
        <f t="shared" si="0"/>
      </c>
      <c r="G241" s="38"/>
    </row>
    <row r="242" spans="6:7" ht="14.25" customHeight="1">
      <c r="F242" s="38">
        <f t="shared" si="0"/>
      </c>
      <c r="G242" s="38"/>
    </row>
    <row r="243" spans="6:7" ht="14.25" customHeight="1">
      <c r="F243" s="38">
        <f t="shared" si="0"/>
      </c>
      <c r="G243" s="38"/>
    </row>
    <row r="244" spans="6:7" ht="14.25" customHeight="1">
      <c r="F244" s="38">
        <f t="shared" si="0"/>
      </c>
      <c r="G244" s="38"/>
    </row>
    <row r="245" spans="6:7" ht="14.25" customHeight="1">
      <c r="F245" s="38">
        <f t="shared" si="0"/>
      </c>
      <c r="G245" s="38"/>
    </row>
    <row r="246" spans="6:7" ht="14.25" customHeight="1">
      <c r="F246" s="38">
        <f t="shared" si="0"/>
      </c>
      <c r="G246" s="38"/>
    </row>
    <row r="247" spans="6:7" ht="14.25" customHeight="1">
      <c r="F247" s="38">
        <f t="shared" si="0"/>
      </c>
      <c r="G247" s="38"/>
    </row>
    <row r="248" spans="6:7" ht="14.25" customHeight="1">
      <c r="F248" s="38">
        <f t="shared" si="0"/>
      </c>
      <c r="G248" s="38"/>
    </row>
    <row r="249" spans="6:7" ht="14.25" customHeight="1">
      <c r="F249" s="38">
        <f t="shared" si="0"/>
      </c>
      <c r="G249" s="38"/>
    </row>
    <row r="250" spans="6:7" ht="14.25" customHeight="1">
      <c r="F250" s="38">
        <f t="shared" si="0"/>
      </c>
      <c r="G250" s="38"/>
    </row>
    <row r="251" spans="6:7" ht="14.25" customHeight="1">
      <c r="F251" s="38">
        <f t="shared" si="0"/>
      </c>
      <c r="G251" s="38"/>
    </row>
    <row r="252" spans="6:7" ht="14.25" customHeight="1">
      <c r="F252" s="38">
        <f t="shared" si="0"/>
      </c>
      <c r="G252" s="38"/>
    </row>
    <row r="253" spans="6:7" ht="14.25" customHeight="1">
      <c r="F253" s="38">
        <f t="shared" si="0"/>
      </c>
      <c r="G253" s="38"/>
    </row>
    <row r="254" spans="6:7" ht="14.25" customHeight="1">
      <c r="F254" s="38">
        <f t="shared" si="0"/>
      </c>
      <c r="G254" s="38"/>
    </row>
    <row r="255" spans="6:7" ht="14.25" customHeight="1">
      <c r="F255" s="38">
        <f t="shared" si="0"/>
      </c>
      <c r="G255" s="38"/>
    </row>
    <row r="256" spans="6:7" ht="14.25" customHeight="1">
      <c r="F256" s="38">
        <f t="shared" si="0"/>
      </c>
      <c r="G256" s="38"/>
    </row>
    <row r="257" spans="6:7" ht="14.25" customHeight="1">
      <c r="F257" s="38">
        <f t="shared" si="0"/>
      </c>
      <c r="G257" s="38"/>
    </row>
    <row r="258" spans="6:7" ht="14.25" customHeight="1">
      <c r="F258" s="38">
        <f t="shared" si="0"/>
      </c>
      <c r="G258" s="38"/>
    </row>
    <row r="259" spans="6:7" ht="14.25" customHeight="1">
      <c r="F259" s="38">
        <f t="shared" si="0"/>
      </c>
      <c r="G259" s="38"/>
    </row>
    <row r="260" spans="6:7" ht="14.25" customHeight="1">
      <c r="F260" s="38">
        <f t="shared" si="0"/>
      </c>
      <c r="G260" s="38"/>
    </row>
    <row r="261" spans="6:7" ht="14.25" customHeight="1">
      <c r="F261" s="38">
        <f t="shared" si="0"/>
      </c>
      <c r="G261" s="38"/>
    </row>
    <row r="262" spans="6:7" ht="14.25" customHeight="1">
      <c r="F262" s="38">
        <f t="shared" si="0"/>
      </c>
      <c r="G262" s="38"/>
    </row>
    <row r="263" spans="6:7" ht="14.25" customHeight="1">
      <c r="F263" s="38">
        <f t="shared" si="0"/>
      </c>
      <c r="G263" s="38"/>
    </row>
    <row r="264" spans="6:7" ht="14.25" customHeight="1">
      <c r="F264" s="38">
        <f t="shared" si="0"/>
      </c>
      <c r="G264" s="38"/>
    </row>
    <row r="265" spans="6:7" ht="14.25" customHeight="1">
      <c r="F265" s="38">
        <f t="shared" si="0"/>
      </c>
      <c r="G265" s="38"/>
    </row>
    <row r="266" spans="6:7" ht="14.25" customHeight="1">
      <c r="F266" s="38">
        <f t="shared" si="0"/>
      </c>
      <c r="G266" s="38"/>
    </row>
    <row r="267" spans="6:7" ht="14.25" customHeight="1">
      <c r="F267" s="38">
        <f t="shared" si="0"/>
      </c>
      <c r="G267" s="38"/>
    </row>
    <row r="268" spans="6:7" ht="14.25" customHeight="1">
      <c r="F268" s="38">
        <f t="shared" si="0"/>
      </c>
      <c r="G268" s="38"/>
    </row>
    <row r="269" spans="6:7" ht="14.25" customHeight="1">
      <c r="F269" s="38">
        <f t="shared" si="0"/>
      </c>
      <c r="G269" s="38"/>
    </row>
    <row r="270" spans="6:7" ht="14.25" customHeight="1">
      <c r="F270" s="38">
        <f t="shared" si="0"/>
      </c>
      <c r="G270" s="38"/>
    </row>
    <row r="271" spans="6:7" ht="14.25" customHeight="1">
      <c r="F271" s="38">
        <f t="shared" si="0"/>
      </c>
      <c r="G271" s="38"/>
    </row>
    <row r="272" spans="6:7" ht="14.25" customHeight="1">
      <c r="F272" s="38">
        <f t="shared" si="0"/>
      </c>
      <c r="G272" s="38"/>
    </row>
    <row r="273" spans="6:7" ht="14.25" customHeight="1">
      <c r="F273" s="38">
        <f t="shared" si="0"/>
      </c>
      <c r="G273" s="38"/>
    </row>
    <row r="274" spans="6:7" ht="14.25" customHeight="1">
      <c r="F274" s="38">
        <f t="shared" si="0"/>
      </c>
      <c r="G274" s="38"/>
    </row>
    <row r="275" spans="6:7" ht="14.25" customHeight="1">
      <c r="F275" s="38">
        <f t="shared" si="0"/>
      </c>
      <c r="G275" s="38"/>
    </row>
    <row r="276" spans="6:7" ht="14.25" customHeight="1">
      <c r="F276" s="38">
        <f t="shared" si="0"/>
      </c>
      <c r="G276" s="38"/>
    </row>
    <row r="277" spans="6:7" ht="14.25" customHeight="1">
      <c r="F277" s="38">
        <f t="shared" si="0"/>
      </c>
      <c r="G277" s="38"/>
    </row>
    <row r="278" spans="6:7" ht="14.25" customHeight="1">
      <c r="F278" s="38">
        <f t="shared" si="0"/>
      </c>
      <c r="G278" s="38"/>
    </row>
    <row r="279" spans="6:7" ht="14.25" customHeight="1">
      <c r="F279" s="38">
        <f t="shared" si="0"/>
      </c>
      <c r="G279" s="38"/>
    </row>
    <row r="280" spans="6:7" ht="14.25" customHeight="1">
      <c r="F280" s="38">
        <f t="shared" si="0"/>
      </c>
      <c r="G280" s="38"/>
    </row>
    <row r="281" spans="6:7" ht="14.25" customHeight="1">
      <c r="F281" s="38">
        <f t="shared" si="0"/>
      </c>
      <c r="G281" s="38"/>
    </row>
    <row r="282" spans="6:7" ht="14.25" customHeight="1">
      <c r="F282" s="38">
        <f t="shared" si="0"/>
      </c>
      <c r="G282" s="38"/>
    </row>
    <row r="283" spans="6:7" ht="14.25" customHeight="1">
      <c r="F283" s="38">
        <f t="shared" si="0"/>
      </c>
      <c r="G283" s="38"/>
    </row>
    <row r="284" spans="6:7" ht="14.25" customHeight="1">
      <c r="F284" s="38">
        <f t="shared" si="0"/>
      </c>
      <c r="G284" s="38"/>
    </row>
    <row r="285" spans="6:7" ht="14.25" customHeight="1">
      <c r="F285" s="38">
        <f t="shared" si="0"/>
      </c>
      <c r="G285" s="38"/>
    </row>
    <row r="286" spans="6:7" ht="14.25" customHeight="1">
      <c r="F286" s="38">
        <f t="shared" si="0"/>
      </c>
      <c r="G286" s="38"/>
    </row>
    <row r="287" spans="6:7" ht="14.25" customHeight="1">
      <c r="F287" s="38">
        <f aca="true" t="shared" si="1" ref="F287:F350">IF(ISBLANK(E287),"",IF(E287&lt;850000,"J2","J1"))</f>
      </c>
      <c r="G287" s="38"/>
    </row>
    <row r="288" spans="6:7" ht="14.25" customHeight="1">
      <c r="F288" s="38">
        <f t="shared" si="1"/>
      </c>
      <c r="G288" s="38"/>
    </row>
    <row r="289" spans="6:7" ht="14.25" customHeight="1">
      <c r="F289" s="38">
        <f t="shared" si="1"/>
      </c>
      <c r="G289" s="38"/>
    </row>
    <row r="290" spans="6:7" ht="14.25" customHeight="1">
      <c r="F290" s="38">
        <f t="shared" si="1"/>
      </c>
      <c r="G290" s="38"/>
    </row>
    <row r="291" spans="6:7" ht="14.25" customHeight="1">
      <c r="F291" s="38">
        <f t="shared" si="1"/>
      </c>
      <c r="G291" s="38"/>
    </row>
    <row r="292" spans="6:7" ht="14.25" customHeight="1">
      <c r="F292" s="38">
        <f t="shared" si="1"/>
      </c>
      <c r="G292" s="38"/>
    </row>
    <row r="293" spans="6:7" ht="14.25" customHeight="1">
      <c r="F293" s="38">
        <f t="shared" si="1"/>
      </c>
      <c r="G293" s="38"/>
    </row>
    <row r="294" spans="6:7" ht="14.25" customHeight="1">
      <c r="F294" s="38">
        <f t="shared" si="1"/>
      </c>
      <c r="G294" s="38"/>
    </row>
    <row r="295" spans="6:7" ht="14.25" customHeight="1">
      <c r="F295" s="38">
        <f t="shared" si="1"/>
      </c>
      <c r="G295" s="38"/>
    </row>
    <row r="296" spans="6:7" ht="14.25" customHeight="1">
      <c r="F296" s="38">
        <f t="shared" si="1"/>
      </c>
      <c r="G296" s="38"/>
    </row>
    <row r="297" spans="6:7" ht="14.25" customHeight="1">
      <c r="F297" s="38">
        <f t="shared" si="1"/>
      </c>
      <c r="G297" s="38"/>
    </row>
    <row r="298" spans="6:7" ht="14.25" customHeight="1">
      <c r="F298" s="38">
        <f t="shared" si="1"/>
      </c>
      <c r="G298" s="38"/>
    </row>
    <row r="299" spans="6:7" ht="14.25" customHeight="1">
      <c r="F299" s="38">
        <f t="shared" si="1"/>
      </c>
      <c r="G299" s="38"/>
    </row>
    <row r="300" spans="6:7" ht="14.25" customHeight="1">
      <c r="F300" s="38">
        <f t="shared" si="1"/>
      </c>
      <c r="G300" s="38"/>
    </row>
    <row r="301" spans="6:7" ht="14.25" customHeight="1">
      <c r="F301" s="38">
        <f t="shared" si="1"/>
      </c>
      <c r="G301" s="38"/>
    </row>
    <row r="302" spans="6:7" ht="14.25" customHeight="1">
      <c r="F302" s="38">
        <f t="shared" si="1"/>
      </c>
      <c r="G302" s="38"/>
    </row>
    <row r="303" spans="6:7" ht="14.25" customHeight="1">
      <c r="F303" s="38">
        <f t="shared" si="1"/>
      </c>
      <c r="G303" s="38"/>
    </row>
    <row r="304" spans="6:7" ht="14.25" customHeight="1">
      <c r="F304" s="38">
        <f t="shared" si="1"/>
      </c>
      <c r="G304" s="38"/>
    </row>
    <row r="305" spans="6:7" ht="14.25" customHeight="1">
      <c r="F305" s="38">
        <f t="shared" si="1"/>
      </c>
      <c r="G305" s="38"/>
    </row>
    <row r="306" spans="6:7" ht="14.25" customHeight="1">
      <c r="F306" s="38">
        <f t="shared" si="1"/>
      </c>
      <c r="G306" s="38"/>
    </row>
    <row r="307" spans="6:7" ht="14.25" customHeight="1">
      <c r="F307" s="38">
        <f t="shared" si="1"/>
      </c>
      <c r="G307" s="38"/>
    </row>
    <row r="308" spans="6:7" ht="14.25" customHeight="1">
      <c r="F308" s="38">
        <f t="shared" si="1"/>
      </c>
      <c r="G308" s="38"/>
    </row>
    <row r="309" spans="6:7" ht="14.25" customHeight="1">
      <c r="F309" s="38">
        <f t="shared" si="1"/>
      </c>
      <c r="G309" s="38"/>
    </row>
    <row r="310" spans="6:7" ht="14.25" customHeight="1">
      <c r="F310" s="38">
        <f t="shared" si="1"/>
      </c>
      <c r="G310" s="38"/>
    </row>
    <row r="311" spans="6:7" ht="14.25" customHeight="1">
      <c r="F311" s="38">
        <f t="shared" si="1"/>
      </c>
      <c r="G311" s="38"/>
    </row>
    <row r="312" spans="6:7" ht="14.25" customHeight="1">
      <c r="F312" s="38">
        <f t="shared" si="1"/>
      </c>
      <c r="G312" s="38"/>
    </row>
    <row r="313" spans="6:7" ht="14.25" customHeight="1">
      <c r="F313" s="38">
        <f t="shared" si="1"/>
      </c>
      <c r="G313" s="38"/>
    </row>
    <row r="314" spans="6:7" ht="14.25" customHeight="1">
      <c r="F314" s="38">
        <f t="shared" si="1"/>
      </c>
      <c r="G314" s="38"/>
    </row>
    <row r="315" spans="6:7" ht="14.25" customHeight="1">
      <c r="F315" s="38">
        <f t="shared" si="1"/>
      </c>
      <c r="G315" s="38"/>
    </row>
    <row r="316" spans="6:7" ht="14.25" customHeight="1">
      <c r="F316" s="38">
        <f t="shared" si="1"/>
      </c>
      <c r="G316" s="38"/>
    </row>
    <row r="317" spans="6:7" ht="14.25" customHeight="1">
      <c r="F317" s="38">
        <f t="shared" si="1"/>
      </c>
      <c r="G317" s="38"/>
    </row>
    <row r="318" spans="6:7" ht="14.25" customHeight="1">
      <c r="F318" s="38">
        <f t="shared" si="1"/>
      </c>
      <c r="G318" s="38"/>
    </row>
    <row r="319" spans="6:7" ht="14.25" customHeight="1">
      <c r="F319" s="38">
        <f t="shared" si="1"/>
      </c>
      <c r="G319" s="38"/>
    </row>
    <row r="320" spans="6:7" ht="14.25" customHeight="1">
      <c r="F320" s="38">
        <f t="shared" si="1"/>
      </c>
      <c r="G320" s="38"/>
    </row>
    <row r="321" spans="6:7" ht="14.25" customHeight="1">
      <c r="F321" s="38">
        <f t="shared" si="1"/>
      </c>
      <c r="G321" s="38"/>
    </row>
    <row r="322" spans="6:7" ht="14.25" customHeight="1">
      <c r="F322" s="38">
        <f t="shared" si="1"/>
      </c>
      <c r="G322" s="38"/>
    </row>
    <row r="323" spans="6:7" ht="14.25" customHeight="1">
      <c r="F323" s="38">
        <f t="shared" si="1"/>
      </c>
      <c r="G323" s="38"/>
    </row>
    <row r="324" spans="6:7" ht="14.25" customHeight="1">
      <c r="F324" s="38">
        <f t="shared" si="1"/>
      </c>
      <c r="G324" s="38"/>
    </row>
    <row r="325" spans="6:7" ht="14.25" customHeight="1">
      <c r="F325" s="38">
        <f t="shared" si="1"/>
      </c>
      <c r="G325" s="38"/>
    </row>
    <row r="326" spans="6:7" ht="14.25" customHeight="1">
      <c r="F326" s="38">
        <f t="shared" si="1"/>
      </c>
      <c r="G326" s="38"/>
    </row>
    <row r="327" spans="6:7" ht="14.25" customHeight="1">
      <c r="F327" s="38">
        <f t="shared" si="1"/>
      </c>
      <c r="G327" s="38"/>
    </row>
    <row r="328" spans="6:7" ht="14.25" customHeight="1">
      <c r="F328" s="38">
        <f t="shared" si="1"/>
      </c>
      <c r="G328" s="38"/>
    </row>
    <row r="329" spans="6:7" ht="14.25" customHeight="1">
      <c r="F329" s="38">
        <f t="shared" si="1"/>
      </c>
      <c r="G329" s="38"/>
    </row>
    <row r="330" spans="6:7" ht="14.25" customHeight="1">
      <c r="F330" s="38">
        <f t="shared" si="1"/>
      </c>
      <c r="G330" s="38"/>
    </row>
    <row r="331" spans="6:7" ht="14.25" customHeight="1">
      <c r="F331" s="38">
        <f t="shared" si="1"/>
      </c>
      <c r="G331" s="38"/>
    </row>
    <row r="332" spans="6:7" ht="14.25" customHeight="1">
      <c r="F332" s="38">
        <f t="shared" si="1"/>
      </c>
      <c r="G332" s="38"/>
    </row>
    <row r="333" spans="6:7" ht="16.5">
      <c r="F333" s="38">
        <f t="shared" si="1"/>
      </c>
      <c r="G333" s="38"/>
    </row>
    <row r="334" spans="6:7" ht="16.5">
      <c r="F334" s="38">
        <f t="shared" si="1"/>
      </c>
      <c r="G334" s="38"/>
    </row>
    <row r="335" spans="6:7" ht="16.5">
      <c r="F335" s="38">
        <f t="shared" si="1"/>
      </c>
      <c r="G335" s="38"/>
    </row>
    <row r="336" spans="6:7" ht="16.5">
      <c r="F336" s="38">
        <f t="shared" si="1"/>
      </c>
      <c r="G336" s="38"/>
    </row>
    <row r="337" spans="6:7" ht="16.5">
      <c r="F337" s="38">
        <f t="shared" si="1"/>
      </c>
      <c r="G337" s="38"/>
    </row>
    <row r="338" spans="6:7" ht="16.5">
      <c r="F338" s="38">
        <f t="shared" si="1"/>
      </c>
      <c r="G338" s="38"/>
    </row>
    <row r="339" spans="6:7" ht="16.5">
      <c r="F339" s="38">
        <f t="shared" si="1"/>
      </c>
      <c r="G339" s="38"/>
    </row>
    <row r="340" spans="6:7" ht="16.5">
      <c r="F340" s="38">
        <f t="shared" si="1"/>
      </c>
      <c r="G340" s="38"/>
    </row>
    <row r="341" spans="6:7" ht="16.5">
      <c r="F341" s="38">
        <f t="shared" si="1"/>
      </c>
      <c r="G341" s="38"/>
    </row>
    <row r="342" spans="6:7" ht="16.5">
      <c r="F342" s="38">
        <f t="shared" si="1"/>
      </c>
      <c r="G342" s="38"/>
    </row>
    <row r="343" spans="6:7" ht="16.5">
      <c r="F343" s="38">
        <f t="shared" si="1"/>
      </c>
      <c r="G343" s="38"/>
    </row>
    <row r="344" spans="6:7" ht="16.5">
      <c r="F344" s="38">
        <f t="shared" si="1"/>
      </c>
      <c r="G344" s="38"/>
    </row>
    <row r="345" spans="6:7" ht="16.5">
      <c r="F345" s="38">
        <f t="shared" si="1"/>
      </c>
      <c r="G345" s="38"/>
    </row>
    <row r="346" spans="6:7" ht="16.5">
      <c r="F346" s="38">
        <f t="shared" si="1"/>
      </c>
      <c r="G346" s="38"/>
    </row>
    <row r="347" spans="6:7" ht="16.5">
      <c r="F347" s="38">
        <f t="shared" si="1"/>
      </c>
      <c r="G347" s="38"/>
    </row>
    <row r="348" spans="6:7" ht="16.5">
      <c r="F348" s="38">
        <f t="shared" si="1"/>
      </c>
      <c r="G348" s="38"/>
    </row>
    <row r="349" spans="6:7" ht="16.5">
      <c r="F349" s="38">
        <f t="shared" si="1"/>
      </c>
      <c r="G349" s="38"/>
    </row>
    <row r="350" spans="6:7" ht="16.5">
      <c r="F350" s="38">
        <f t="shared" si="1"/>
      </c>
      <c r="G350" s="38"/>
    </row>
    <row r="351" spans="6:7" ht="16.5">
      <c r="F351" s="38">
        <f aca="true" t="shared" si="2" ref="F351:F414">IF(ISBLANK(E351),"",IF(E351&lt;850000,"J2","J1"))</f>
      </c>
      <c r="G351" s="38"/>
    </row>
    <row r="352" spans="6:7" ht="16.5">
      <c r="F352" s="38">
        <f t="shared" si="2"/>
      </c>
      <c r="G352" s="38"/>
    </row>
    <row r="353" spans="6:7" ht="16.5">
      <c r="F353" s="38">
        <f t="shared" si="2"/>
      </c>
      <c r="G353" s="38"/>
    </row>
    <row r="354" spans="6:7" ht="16.5">
      <c r="F354" s="38">
        <f t="shared" si="2"/>
      </c>
      <c r="G354" s="38"/>
    </row>
    <row r="355" spans="6:7" ht="16.5">
      <c r="F355" s="38">
        <f t="shared" si="2"/>
      </c>
      <c r="G355" s="38"/>
    </row>
    <row r="356" spans="6:7" ht="16.5">
      <c r="F356" s="38">
        <f t="shared" si="2"/>
      </c>
      <c r="G356" s="38"/>
    </row>
    <row r="357" spans="6:7" ht="16.5">
      <c r="F357" s="38">
        <f t="shared" si="2"/>
      </c>
      <c r="G357" s="38"/>
    </row>
    <row r="358" spans="6:7" ht="16.5">
      <c r="F358" s="38">
        <f t="shared" si="2"/>
      </c>
      <c r="G358" s="38"/>
    </row>
    <row r="359" spans="6:7" ht="16.5">
      <c r="F359" s="38">
        <f t="shared" si="2"/>
      </c>
      <c r="G359" s="38"/>
    </row>
    <row r="360" spans="6:7" ht="16.5">
      <c r="F360" s="38">
        <f t="shared" si="2"/>
      </c>
      <c r="G360" s="38"/>
    </row>
    <row r="361" spans="6:7" ht="16.5">
      <c r="F361" s="38">
        <f t="shared" si="2"/>
      </c>
      <c r="G361" s="38"/>
    </row>
    <row r="362" spans="6:7" ht="16.5">
      <c r="F362" s="38">
        <f t="shared" si="2"/>
      </c>
      <c r="G362" s="38"/>
    </row>
    <row r="363" spans="6:7" ht="16.5">
      <c r="F363" s="38">
        <f t="shared" si="2"/>
      </c>
      <c r="G363" s="38"/>
    </row>
    <row r="364" spans="6:7" ht="16.5">
      <c r="F364" s="38">
        <f t="shared" si="2"/>
      </c>
      <c r="G364" s="38"/>
    </row>
    <row r="365" spans="6:7" ht="16.5">
      <c r="F365" s="38">
        <f t="shared" si="2"/>
      </c>
      <c r="G365" s="38"/>
    </row>
    <row r="366" spans="6:7" ht="16.5">
      <c r="F366" s="38">
        <f t="shared" si="2"/>
      </c>
      <c r="G366" s="38"/>
    </row>
    <row r="367" spans="6:7" ht="16.5">
      <c r="F367" s="38">
        <f t="shared" si="2"/>
      </c>
      <c r="G367" s="38"/>
    </row>
    <row r="368" spans="6:7" ht="16.5">
      <c r="F368" s="38">
        <f t="shared" si="2"/>
      </c>
      <c r="G368" s="38"/>
    </row>
    <row r="369" spans="6:7" ht="16.5">
      <c r="F369" s="38">
        <f t="shared" si="2"/>
      </c>
      <c r="G369" s="38"/>
    </row>
    <row r="370" spans="6:7" ht="16.5">
      <c r="F370" s="38">
        <f t="shared" si="2"/>
      </c>
      <c r="G370" s="38"/>
    </row>
    <row r="371" spans="6:7" ht="16.5">
      <c r="F371" s="38">
        <f t="shared" si="2"/>
      </c>
      <c r="G371" s="38"/>
    </row>
    <row r="372" spans="6:7" ht="16.5">
      <c r="F372" s="38">
        <f t="shared" si="2"/>
      </c>
      <c r="G372" s="38"/>
    </row>
    <row r="373" spans="6:7" ht="16.5">
      <c r="F373" s="38">
        <f t="shared" si="2"/>
      </c>
      <c r="G373" s="38"/>
    </row>
    <row r="374" spans="6:7" ht="16.5">
      <c r="F374" s="38">
        <f t="shared" si="2"/>
      </c>
      <c r="G374" s="38"/>
    </row>
    <row r="375" spans="6:7" ht="16.5">
      <c r="F375" s="38">
        <f t="shared" si="2"/>
      </c>
      <c r="G375" s="38"/>
    </row>
    <row r="376" spans="6:7" ht="16.5">
      <c r="F376" s="38">
        <f t="shared" si="2"/>
      </c>
      <c r="G376" s="38"/>
    </row>
    <row r="377" spans="6:7" ht="16.5">
      <c r="F377" s="38">
        <f t="shared" si="2"/>
      </c>
      <c r="G377" s="38"/>
    </row>
    <row r="378" spans="6:7" ht="16.5">
      <c r="F378" s="38">
        <f t="shared" si="2"/>
      </c>
      <c r="G378" s="38"/>
    </row>
    <row r="379" spans="6:7" ht="16.5">
      <c r="F379" s="38">
        <f t="shared" si="2"/>
      </c>
      <c r="G379" s="38"/>
    </row>
    <row r="380" spans="6:7" ht="16.5">
      <c r="F380" s="38">
        <f t="shared" si="2"/>
      </c>
      <c r="G380" s="38"/>
    </row>
    <row r="381" spans="6:7" ht="16.5">
      <c r="F381" s="38">
        <f t="shared" si="2"/>
      </c>
      <c r="G381" s="38"/>
    </row>
    <row r="382" spans="6:7" ht="16.5">
      <c r="F382" s="38">
        <f t="shared" si="2"/>
      </c>
      <c r="G382" s="38"/>
    </row>
    <row r="383" spans="6:7" ht="16.5">
      <c r="F383" s="38">
        <f t="shared" si="2"/>
      </c>
      <c r="G383" s="38"/>
    </row>
    <row r="384" spans="6:7" ht="16.5">
      <c r="F384" s="38">
        <f t="shared" si="2"/>
      </c>
      <c r="G384" s="38"/>
    </row>
    <row r="385" spans="6:7" ht="16.5">
      <c r="F385" s="38">
        <f t="shared" si="2"/>
      </c>
      <c r="G385" s="38"/>
    </row>
    <row r="386" spans="6:7" ht="16.5">
      <c r="F386" s="38">
        <f t="shared" si="2"/>
      </c>
      <c r="G386" s="38"/>
    </row>
    <row r="387" spans="6:7" ht="16.5">
      <c r="F387" s="38">
        <f t="shared" si="2"/>
      </c>
      <c r="G387" s="38"/>
    </row>
    <row r="388" spans="6:7" ht="16.5">
      <c r="F388" s="38">
        <f t="shared" si="2"/>
      </c>
      <c r="G388" s="38"/>
    </row>
    <row r="389" spans="6:7" ht="16.5">
      <c r="F389" s="38">
        <f t="shared" si="2"/>
      </c>
      <c r="G389" s="38"/>
    </row>
    <row r="390" spans="6:7" ht="16.5">
      <c r="F390" s="38">
        <f t="shared" si="2"/>
      </c>
      <c r="G390" s="38"/>
    </row>
    <row r="391" spans="6:7" ht="16.5">
      <c r="F391" s="38">
        <f t="shared" si="2"/>
      </c>
      <c r="G391" s="38"/>
    </row>
    <row r="392" spans="6:7" ht="16.5">
      <c r="F392" s="38">
        <f t="shared" si="2"/>
      </c>
      <c r="G392" s="38"/>
    </row>
    <row r="393" spans="6:7" ht="16.5">
      <c r="F393" s="38">
        <f t="shared" si="2"/>
      </c>
      <c r="G393" s="38"/>
    </row>
    <row r="394" spans="6:7" ht="16.5">
      <c r="F394" s="38">
        <f t="shared" si="2"/>
      </c>
      <c r="G394" s="38"/>
    </row>
    <row r="395" spans="6:7" ht="16.5">
      <c r="F395" s="38">
        <f t="shared" si="2"/>
      </c>
      <c r="G395" s="38"/>
    </row>
    <row r="396" spans="6:7" ht="16.5">
      <c r="F396" s="38">
        <f t="shared" si="2"/>
      </c>
      <c r="G396" s="38"/>
    </row>
    <row r="397" spans="6:7" ht="16.5">
      <c r="F397" s="38">
        <f t="shared" si="2"/>
      </c>
      <c r="G397" s="38"/>
    </row>
    <row r="398" spans="6:7" ht="16.5">
      <c r="F398" s="38">
        <f t="shared" si="2"/>
      </c>
      <c r="G398" s="38"/>
    </row>
    <row r="399" spans="6:7" ht="16.5">
      <c r="F399" s="38">
        <f t="shared" si="2"/>
      </c>
      <c r="G399" s="38"/>
    </row>
    <row r="400" spans="6:7" ht="16.5">
      <c r="F400" s="38">
        <f t="shared" si="2"/>
      </c>
      <c r="G400" s="38"/>
    </row>
    <row r="401" spans="6:7" ht="16.5">
      <c r="F401" s="38">
        <f t="shared" si="2"/>
      </c>
      <c r="G401" s="38"/>
    </row>
    <row r="402" spans="6:7" ht="16.5">
      <c r="F402" s="38">
        <f t="shared" si="2"/>
      </c>
      <c r="G402" s="38"/>
    </row>
    <row r="403" spans="6:7" ht="16.5">
      <c r="F403" s="38">
        <f t="shared" si="2"/>
      </c>
      <c r="G403" s="38"/>
    </row>
    <row r="404" spans="6:7" ht="16.5">
      <c r="F404" s="38">
        <f t="shared" si="2"/>
      </c>
      <c r="G404" s="38"/>
    </row>
    <row r="405" spans="6:7" ht="16.5">
      <c r="F405" s="38">
        <f t="shared" si="2"/>
      </c>
      <c r="G405" s="38"/>
    </row>
    <row r="406" spans="6:7" ht="16.5">
      <c r="F406" s="38">
        <f t="shared" si="2"/>
      </c>
      <c r="G406" s="38"/>
    </row>
    <row r="407" spans="6:7" ht="16.5">
      <c r="F407" s="38">
        <f t="shared" si="2"/>
      </c>
      <c r="G407" s="38"/>
    </row>
    <row r="408" spans="6:7" ht="16.5">
      <c r="F408" s="38">
        <f t="shared" si="2"/>
      </c>
      <c r="G408" s="38"/>
    </row>
    <row r="409" spans="6:7" ht="16.5">
      <c r="F409" s="38">
        <f t="shared" si="2"/>
      </c>
      <c r="G409" s="38"/>
    </row>
    <row r="410" spans="6:7" ht="16.5">
      <c r="F410" s="38">
        <f t="shared" si="2"/>
      </c>
      <c r="G410" s="38"/>
    </row>
    <row r="411" spans="6:7" ht="16.5">
      <c r="F411" s="38">
        <f t="shared" si="2"/>
      </c>
      <c r="G411" s="38"/>
    </row>
    <row r="412" spans="6:7" ht="16.5">
      <c r="F412" s="38">
        <f t="shared" si="2"/>
      </c>
      <c r="G412" s="38"/>
    </row>
    <row r="413" spans="6:7" ht="16.5">
      <c r="F413" s="38">
        <f t="shared" si="2"/>
      </c>
      <c r="G413" s="38"/>
    </row>
    <row r="414" spans="6:7" ht="16.5">
      <c r="F414" s="38">
        <f t="shared" si="2"/>
      </c>
      <c r="G414" s="38"/>
    </row>
    <row r="415" spans="6:7" ht="16.5">
      <c r="F415" s="38">
        <f aca="true" t="shared" si="3" ref="F415:F470">IF(ISBLANK(E415),"",IF(E415&lt;850000,"J2","J1"))</f>
      </c>
      <c r="G415" s="38"/>
    </row>
    <row r="416" spans="6:7" ht="16.5">
      <c r="F416" s="38">
        <f t="shared" si="3"/>
      </c>
      <c r="G416" s="38"/>
    </row>
    <row r="417" spans="6:7" ht="16.5">
      <c r="F417" s="38">
        <f t="shared" si="3"/>
      </c>
      <c r="G417" s="38"/>
    </row>
    <row r="418" spans="6:7" ht="16.5">
      <c r="F418" s="38">
        <f t="shared" si="3"/>
      </c>
      <c r="G418" s="38"/>
    </row>
    <row r="419" spans="6:7" ht="16.5">
      <c r="F419" s="38">
        <f t="shared" si="3"/>
      </c>
      <c r="G419" s="38"/>
    </row>
    <row r="420" spans="6:7" ht="16.5">
      <c r="F420" s="38">
        <f t="shared" si="3"/>
      </c>
      <c r="G420" s="38"/>
    </row>
    <row r="421" spans="6:7" ht="16.5">
      <c r="F421" s="38">
        <f t="shared" si="3"/>
      </c>
      <c r="G421" s="38"/>
    </row>
    <row r="422" spans="6:7" ht="16.5">
      <c r="F422" s="38">
        <f t="shared" si="3"/>
      </c>
      <c r="G422" s="38"/>
    </row>
    <row r="423" spans="6:7" ht="16.5">
      <c r="F423" s="38">
        <f t="shared" si="3"/>
      </c>
      <c r="G423" s="38"/>
    </row>
    <row r="424" spans="6:7" ht="16.5">
      <c r="F424" s="38">
        <f t="shared" si="3"/>
      </c>
      <c r="G424" s="38"/>
    </row>
    <row r="425" spans="6:7" ht="16.5">
      <c r="F425" s="38">
        <f t="shared" si="3"/>
      </c>
      <c r="G425" s="38"/>
    </row>
    <row r="426" spans="6:7" ht="16.5">
      <c r="F426" s="38">
        <f t="shared" si="3"/>
      </c>
      <c r="G426" s="38"/>
    </row>
    <row r="427" spans="6:7" ht="16.5">
      <c r="F427" s="38">
        <f t="shared" si="3"/>
      </c>
      <c r="G427" s="38"/>
    </row>
    <row r="428" spans="6:7" ht="16.5">
      <c r="F428" s="38">
        <f t="shared" si="3"/>
      </c>
      <c r="G428" s="38"/>
    </row>
    <row r="429" spans="6:7" ht="16.5">
      <c r="F429" s="38">
        <f t="shared" si="3"/>
      </c>
      <c r="G429" s="38"/>
    </row>
    <row r="430" spans="6:7" ht="16.5">
      <c r="F430" s="38">
        <f t="shared" si="3"/>
      </c>
      <c r="G430" s="38"/>
    </row>
    <row r="431" spans="6:7" ht="16.5">
      <c r="F431" s="38">
        <f t="shared" si="3"/>
      </c>
      <c r="G431" s="38"/>
    </row>
    <row r="432" spans="6:7" ht="16.5">
      <c r="F432" s="38">
        <f t="shared" si="3"/>
      </c>
      <c r="G432" s="38"/>
    </row>
    <row r="433" spans="6:7" ht="16.5">
      <c r="F433" s="38">
        <f t="shared" si="3"/>
      </c>
      <c r="G433" s="38"/>
    </row>
    <row r="434" spans="6:7" ht="16.5">
      <c r="F434" s="38">
        <f t="shared" si="3"/>
      </c>
      <c r="G434" s="38"/>
    </row>
    <row r="435" spans="6:7" ht="16.5">
      <c r="F435" s="38">
        <f t="shared" si="3"/>
      </c>
      <c r="G435" s="38"/>
    </row>
    <row r="436" spans="6:7" ht="16.5">
      <c r="F436" s="38">
        <f t="shared" si="3"/>
      </c>
      <c r="G436" s="38"/>
    </row>
    <row r="437" spans="6:7" ht="16.5">
      <c r="F437" s="38">
        <f t="shared" si="3"/>
      </c>
      <c r="G437" s="38"/>
    </row>
    <row r="438" spans="6:7" ht="16.5">
      <c r="F438" s="38">
        <f t="shared" si="3"/>
      </c>
      <c r="G438" s="38"/>
    </row>
    <row r="439" spans="6:7" ht="16.5">
      <c r="F439" s="38">
        <f t="shared" si="3"/>
      </c>
      <c r="G439" s="38"/>
    </row>
    <row r="440" spans="6:7" ht="16.5">
      <c r="F440" s="38">
        <f t="shared" si="3"/>
      </c>
      <c r="G440" s="38"/>
    </row>
    <row r="441" spans="6:7" ht="16.5">
      <c r="F441" s="38">
        <f t="shared" si="3"/>
      </c>
      <c r="G441" s="38"/>
    </row>
    <row r="442" spans="6:7" ht="16.5">
      <c r="F442" s="38">
        <f t="shared" si="3"/>
      </c>
      <c r="G442" s="38"/>
    </row>
    <row r="443" spans="6:7" ht="16.5">
      <c r="F443" s="38">
        <f t="shared" si="3"/>
      </c>
      <c r="G443" s="38"/>
    </row>
    <row r="444" spans="6:7" ht="16.5">
      <c r="F444" s="38">
        <f t="shared" si="3"/>
      </c>
      <c r="G444" s="38"/>
    </row>
    <row r="445" spans="6:7" ht="16.5">
      <c r="F445" s="38">
        <f t="shared" si="3"/>
      </c>
      <c r="G445" s="38"/>
    </row>
    <row r="446" spans="6:7" ht="16.5">
      <c r="F446" s="38">
        <f t="shared" si="3"/>
      </c>
      <c r="G446" s="38"/>
    </row>
    <row r="447" spans="6:7" ht="16.5">
      <c r="F447" s="38">
        <f t="shared" si="3"/>
      </c>
      <c r="G447" s="38"/>
    </row>
    <row r="448" spans="6:7" ht="16.5">
      <c r="F448" s="38">
        <f t="shared" si="3"/>
      </c>
      <c r="G448" s="38"/>
    </row>
    <row r="449" spans="6:7" ht="16.5">
      <c r="F449" s="38">
        <f t="shared" si="3"/>
      </c>
      <c r="G449" s="38"/>
    </row>
    <row r="450" spans="6:7" ht="16.5">
      <c r="F450" s="38">
        <f t="shared" si="3"/>
      </c>
      <c r="G450" s="38"/>
    </row>
    <row r="451" spans="6:7" ht="16.5">
      <c r="F451" s="38">
        <f t="shared" si="3"/>
      </c>
      <c r="G451" s="38"/>
    </row>
    <row r="452" spans="6:7" ht="16.5">
      <c r="F452" s="38">
        <f t="shared" si="3"/>
      </c>
      <c r="G452" s="38"/>
    </row>
    <row r="453" spans="6:7" ht="16.5">
      <c r="F453" s="38">
        <f t="shared" si="3"/>
      </c>
      <c r="G453" s="38"/>
    </row>
    <row r="454" spans="6:7" ht="16.5">
      <c r="F454" s="38">
        <f t="shared" si="3"/>
      </c>
      <c r="G454" s="38"/>
    </row>
    <row r="455" spans="6:7" ht="16.5">
      <c r="F455" s="38">
        <f t="shared" si="3"/>
      </c>
      <c r="G455" s="38"/>
    </row>
    <row r="456" spans="6:7" ht="16.5">
      <c r="F456" s="38">
        <f t="shared" si="3"/>
      </c>
      <c r="G456" s="38"/>
    </row>
    <row r="457" spans="6:7" ht="16.5">
      <c r="F457" s="38">
        <f t="shared" si="3"/>
      </c>
      <c r="G457" s="38"/>
    </row>
    <row r="458" spans="6:7" ht="16.5">
      <c r="F458" s="38">
        <f t="shared" si="3"/>
      </c>
      <c r="G458" s="38"/>
    </row>
    <row r="459" spans="6:7" ht="16.5">
      <c r="F459" s="38">
        <f t="shared" si="3"/>
      </c>
      <c r="G459" s="38"/>
    </row>
    <row r="460" spans="6:7" ht="16.5">
      <c r="F460" s="38">
        <f t="shared" si="3"/>
      </c>
      <c r="G460" s="38"/>
    </row>
    <row r="461" spans="6:7" ht="16.5">
      <c r="F461" s="38">
        <f t="shared" si="3"/>
      </c>
      <c r="G461" s="38"/>
    </row>
    <row r="462" spans="6:7" ht="16.5">
      <c r="F462" s="38">
        <f t="shared" si="3"/>
      </c>
      <c r="G462" s="38"/>
    </row>
    <row r="463" spans="6:7" ht="16.5">
      <c r="F463" s="38">
        <f t="shared" si="3"/>
      </c>
      <c r="G463" s="38"/>
    </row>
    <row r="464" spans="6:7" ht="16.5">
      <c r="F464" s="38">
        <f t="shared" si="3"/>
      </c>
      <c r="G464" s="38"/>
    </row>
    <row r="465" spans="6:7" ht="16.5">
      <c r="F465" s="38">
        <f t="shared" si="3"/>
      </c>
      <c r="G465" s="38"/>
    </row>
    <row r="466" spans="6:7" ht="16.5">
      <c r="F466" s="38">
        <f t="shared" si="3"/>
      </c>
      <c r="G466" s="38"/>
    </row>
    <row r="467" spans="6:7" ht="16.5">
      <c r="F467" s="38">
        <f t="shared" si="3"/>
      </c>
      <c r="G467" s="38"/>
    </row>
    <row r="468" spans="6:7" ht="16.5">
      <c r="F468" s="38">
        <f t="shared" si="3"/>
      </c>
      <c r="G468" s="38"/>
    </row>
    <row r="469" spans="6:7" ht="16.5">
      <c r="F469" s="38">
        <f t="shared" si="3"/>
      </c>
      <c r="G469" s="38"/>
    </row>
    <row r="470" spans="6:7" ht="16.5">
      <c r="F470" s="38">
        <f t="shared" si="3"/>
      </c>
      <c r="G470" s="38"/>
    </row>
  </sheetData>
  <sheetProtection/>
  <mergeCells count="3">
    <mergeCell ref="A8:B8"/>
    <mergeCell ref="A6:G6"/>
    <mergeCell ref="A2:G3"/>
  </mergeCells>
  <printOptions horizontalCentered="1"/>
  <pageMargins left="0.25" right="0.25" top="0.75" bottom="0.75" header="0.3" footer="0.3"/>
  <pageSetup fitToHeight="13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2"/>
  <sheetViews>
    <sheetView zoomScale="90" zoomScaleNormal="90" zoomScalePageLayoutView="0" workbookViewId="0" topLeftCell="A2">
      <selection activeCell="H10" sqref="H10:I10"/>
    </sheetView>
  </sheetViews>
  <sheetFormatPr defaultColWidth="11.00390625" defaultRowHeight="15.75"/>
  <cols>
    <col min="1" max="1" width="9.75390625" style="51" customWidth="1"/>
    <col min="2" max="3" width="9.625" style="52" customWidth="1"/>
    <col min="4" max="5" width="9.625" style="51" customWidth="1"/>
    <col min="6" max="6" width="9.625" style="53" customWidth="1"/>
    <col min="7" max="8" width="9.625" style="51" customWidth="1"/>
    <col min="9" max="10" width="9.625" style="54" customWidth="1"/>
    <col min="11" max="16384" width="11.00390625" style="54" customWidth="1"/>
  </cols>
  <sheetData>
    <row r="1" ht="16.5" hidden="1"/>
    <row r="2" spans="1:10" ht="16.5">
      <c r="A2" s="140" t="str">
        <f>'Liste des engagés'!A2:F3</f>
        <v>59ème RONDE DES KORRIGANS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4.2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</row>
    <row r="4" spans="1:10" s="57" customFormat="1" ht="18" customHeight="1">
      <c r="A4" s="56" t="str">
        <f aca="true" t="shared" si="0" ref="A4:J4">CONCATENATE(VLOOKUP(A3,lp,4,FALSE)," ",VLOOKUP(A3,lp,3,FALSE))</f>
        <v>Warren BARGUIL</v>
      </c>
      <c r="B4" s="56" t="str">
        <f t="shared" si="0"/>
        <v>Elie GESBERT</v>
      </c>
      <c r="C4" s="56" t="str">
        <f t="shared" si="0"/>
        <v>Romain HARDY</v>
      </c>
      <c r="D4" s="56" t="str">
        <f t="shared" si="0"/>
        <v>Laurent PICHON</v>
      </c>
      <c r="E4" s="56" t="e">
        <f t="shared" si="0"/>
        <v>#N/A</v>
      </c>
      <c r="F4" s="56" t="str">
        <f t="shared" si="0"/>
        <v>Anthony DELAPLACE</v>
      </c>
      <c r="G4" s="56" t="str">
        <f t="shared" si="0"/>
        <v>Florian VACHON</v>
      </c>
      <c r="H4" s="56" t="str">
        <f t="shared" si="0"/>
        <v>Kévin LEDANOIS</v>
      </c>
      <c r="I4" s="56" t="str">
        <f t="shared" si="0"/>
        <v>Amael MOINARD</v>
      </c>
      <c r="J4" s="56" t="str">
        <f t="shared" si="0"/>
        <v>Valentin MADOUAS</v>
      </c>
    </row>
    <row r="5" spans="1:10" s="57" customFormat="1" ht="18" customHeight="1">
      <c r="A5" s="56" t="str">
        <f aca="true" t="shared" si="1" ref="A5:J5">IF(A4=" "," ",VLOOKUP(A3,lp,5,FALSE))</f>
        <v>ARKEA SAMSIC</v>
      </c>
      <c r="B5" s="56" t="str">
        <f t="shared" si="1"/>
        <v>ARKEA SAMSIC</v>
      </c>
      <c r="C5" s="56" t="str">
        <f t="shared" si="1"/>
        <v>ARKEA SAMSIC</v>
      </c>
      <c r="D5" s="56" t="str">
        <f t="shared" si="1"/>
        <v>ARKEA SAMSIC</v>
      </c>
      <c r="E5" s="56" t="e">
        <f t="shared" si="1"/>
        <v>#N/A</v>
      </c>
      <c r="F5" s="56" t="str">
        <f t="shared" si="1"/>
        <v>ARKEA SAMSIC</v>
      </c>
      <c r="G5" s="56" t="str">
        <f t="shared" si="1"/>
        <v>ARKEA SAMSIC</v>
      </c>
      <c r="H5" s="56" t="str">
        <f t="shared" si="1"/>
        <v>ARKEA SAMSIC</v>
      </c>
      <c r="I5" s="56" t="str">
        <f t="shared" si="1"/>
        <v>ARKEA SAMSIC</v>
      </c>
      <c r="J5" s="56" t="str">
        <f t="shared" si="1"/>
        <v>GROUPAMA FDJ</v>
      </c>
    </row>
    <row r="6" spans="1:10" s="57" customFormat="1" ht="14.25" customHeight="1">
      <c r="A6" s="105" t="str">
        <f aca="true" t="shared" si="2" ref="A6:J6">IF(A4="","",VLOOKUP(A3,lp,6,FALSE))</f>
        <v>PRO</v>
      </c>
      <c r="B6" s="105" t="str">
        <f t="shared" si="2"/>
        <v>PRO</v>
      </c>
      <c r="C6" s="105" t="str">
        <f t="shared" si="2"/>
        <v>PRO</v>
      </c>
      <c r="D6" s="105" t="str">
        <f t="shared" si="2"/>
        <v>PRO</v>
      </c>
      <c r="E6" s="105" t="e">
        <f t="shared" si="2"/>
        <v>#N/A</v>
      </c>
      <c r="F6" s="105" t="str">
        <f t="shared" si="2"/>
        <v>PRO</v>
      </c>
      <c r="G6" s="105" t="str">
        <f t="shared" si="2"/>
        <v>PRO</v>
      </c>
      <c r="H6" s="105" t="str">
        <f t="shared" si="2"/>
        <v>PRO</v>
      </c>
      <c r="I6" s="105" t="str">
        <f t="shared" si="2"/>
        <v>PRO</v>
      </c>
      <c r="J6" s="105" t="str">
        <f t="shared" si="2"/>
        <v>PRO</v>
      </c>
    </row>
    <row r="7" spans="1:10" ht="14.25" customHeight="1">
      <c r="A7" s="55">
        <v>11</v>
      </c>
      <c r="B7" s="55">
        <v>12</v>
      </c>
      <c r="C7" s="55">
        <v>13</v>
      </c>
      <c r="D7" s="55">
        <v>14</v>
      </c>
      <c r="E7" s="55">
        <v>15</v>
      </c>
      <c r="F7" s="55">
        <v>16</v>
      </c>
      <c r="G7" s="55">
        <v>17</v>
      </c>
      <c r="H7" s="55">
        <v>18</v>
      </c>
      <c r="I7" s="55">
        <v>19</v>
      </c>
      <c r="J7" s="55">
        <v>20</v>
      </c>
    </row>
    <row r="8" spans="1:10" s="57" customFormat="1" ht="18" customHeight="1">
      <c r="A8" s="56" t="str">
        <f aca="true" t="shared" si="3" ref="A8:J8">CONCATENATE(VLOOKUP(A7,lp,4,FALSE)," ",VLOOKUP(A7,lp,3,FALSE))</f>
        <v>David GAUDU</v>
      </c>
      <c r="B8" s="56" t="str">
        <f t="shared" si="3"/>
        <v>Matthieu LADAGNOUS</v>
      </c>
      <c r="C8" s="56" t="str">
        <f t="shared" si="3"/>
        <v>Guillaume MARTIN</v>
      </c>
      <c r="D8" s="56" t="e">
        <f t="shared" si="3"/>
        <v>#N/A</v>
      </c>
      <c r="E8" s="56" t="str">
        <f t="shared" si="3"/>
        <v>Benoit GOSNEFROY</v>
      </c>
      <c r="F8" s="56" t="str">
        <f t="shared" si="3"/>
        <v>Alexis GOUGEARD</v>
      </c>
      <c r="G8" s="56" t="str">
        <f t="shared" si="3"/>
        <v>Mickael CHEREL</v>
      </c>
      <c r="H8" s="56" t="str">
        <f t="shared" si="3"/>
        <v>Julien SIMON</v>
      </c>
      <c r="I8" s="56" t="str">
        <f t="shared" si="3"/>
        <v>Nicolas EDET</v>
      </c>
      <c r="J8" s="56" t="e">
        <f t="shared" si="3"/>
        <v>#N/A</v>
      </c>
    </row>
    <row r="9" spans="1:10" s="57" customFormat="1" ht="18" customHeight="1">
      <c r="A9" s="56" t="str">
        <f aca="true" t="shared" si="4" ref="A9:J9">IF(A8=" "," ",VLOOKUP(A7,lp,5,FALSE))</f>
        <v>GROUPAMA FDJ</v>
      </c>
      <c r="B9" s="56" t="str">
        <f t="shared" si="4"/>
        <v>GROUPAMA FDJ</v>
      </c>
      <c r="C9" s="56" t="str">
        <f t="shared" si="4"/>
        <v>WANTY GROUPE GOBERT</v>
      </c>
      <c r="D9" s="56" t="e">
        <f t="shared" si="4"/>
        <v>#N/A</v>
      </c>
      <c r="E9" s="56" t="str">
        <f t="shared" si="4"/>
        <v>AG2R LA MONDIALE</v>
      </c>
      <c r="F9" s="56" t="str">
        <f t="shared" si="4"/>
        <v>AG2R LA MONDIALE</v>
      </c>
      <c r="G9" s="56" t="str">
        <f t="shared" si="4"/>
        <v>AG2R LA MONDIALE</v>
      </c>
      <c r="H9" s="56" t="str">
        <f t="shared" si="4"/>
        <v>COFIDIS</v>
      </c>
      <c r="I9" s="56" t="str">
        <f t="shared" si="4"/>
        <v>COFIDIS</v>
      </c>
      <c r="J9" s="56" t="e">
        <f t="shared" si="4"/>
        <v>#N/A</v>
      </c>
    </row>
    <row r="10" spans="1:10" s="57" customFormat="1" ht="13.5" customHeight="1">
      <c r="A10" s="105" t="str">
        <f aca="true" t="shared" si="5" ref="A10:G10">IF(A8="","",VLOOKUP(A7,lp,6,FALSE))</f>
        <v>PRO</v>
      </c>
      <c r="B10" s="105" t="str">
        <f t="shared" si="5"/>
        <v>PRO</v>
      </c>
      <c r="C10" s="105" t="str">
        <f t="shared" si="5"/>
        <v>PRO</v>
      </c>
      <c r="D10" s="105" t="e">
        <f t="shared" si="5"/>
        <v>#N/A</v>
      </c>
      <c r="E10" s="105" t="str">
        <f t="shared" si="5"/>
        <v>PRO</v>
      </c>
      <c r="F10" s="105" t="str">
        <f t="shared" si="5"/>
        <v>PRO</v>
      </c>
      <c r="G10" s="105" t="str">
        <f t="shared" si="5"/>
        <v>PRO</v>
      </c>
      <c r="H10" s="105"/>
      <c r="I10" s="105"/>
      <c r="J10" s="105"/>
    </row>
    <row r="11" spans="1:10" ht="14.25" customHeight="1">
      <c r="A11" s="55">
        <v>21</v>
      </c>
      <c r="B11" s="55">
        <v>22</v>
      </c>
      <c r="C11" s="55">
        <v>23</v>
      </c>
      <c r="D11" s="55">
        <v>24</v>
      </c>
      <c r="E11" s="55">
        <v>25</v>
      </c>
      <c r="F11" s="55">
        <v>26</v>
      </c>
      <c r="G11" s="55">
        <v>27</v>
      </c>
      <c r="H11" s="55">
        <v>28</v>
      </c>
      <c r="I11" s="55">
        <v>29</v>
      </c>
      <c r="J11" s="55">
        <v>30</v>
      </c>
    </row>
    <row r="12" spans="1:10" s="57" customFormat="1" ht="18" customHeight="1">
      <c r="A12" s="56" t="str">
        <f aca="true" t="shared" si="6" ref="A12:J12">CONCATENATE(VLOOKUP(A11,lp,4,FALSE)," ",VLOOKUP(A11,lp,3,FALSE))</f>
        <v>Yoann GENE</v>
      </c>
      <c r="B12" s="56" t="str">
        <f t="shared" si="6"/>
        <v>Paul OURSELIN</v>
      </c>
      <c r="C12" s="56" t="str">
        <f t="shared" si="6"/>
        <v>Kevin LE CUNFF</v>
      </c>
      <c r="D12" s="56" t="str">
        <f t="shared" si="6"/>
        <v>Thibaut FERASSE</v>
      </c>
      <c r="E12" s="56" t="str">
        <f t="shared" si="6"/>
        <v>Justin MOTTIER</v>
      </c>
      <c r="F12" s="56" t="str">
        <f t="shared" si="6"/>
        <v>Adrien GAREL</v>
      </c>
      <c r="G12" s="56" t="str">
        <f t="shared" si="6"/>
        <v>Fabien SCHMIDT</v>
      </c>
      <c r="H12" s="56" t="str">
        <f t="shared" si="6"/>
        <v>Stevan KERVADEC</v>
      </c>
      <c r="I12" s="56" t="str">
        <f t="shared" si="6"/>
        <v>Hernan AGUIRRE CALPA</v>
      </c>
      <c r="J12" s="56" t="str">
        <f t="shared" si="6"/>
        <v>Edgard NIETO NOHALES</v>
      </c>
    </row>
    <row r="13" spans="1:10" s="57" customFormat="1" ht="18" customHeight="1">
      <c r="A13" s="56" t="str">
        <f aca="true" t="shared" si="7" ref="A13:J13">IF(A12=" "," ",VLOOKUP(A11,lp,5,FALSE))</f>
        <v>TOTAL DIRECT ENERGIE</v>
      </c>
      <c r="B13" s="56" t="str">
        <f t="shared" si="7"/>
        <v>TOTAL DIRECT ENERGIE</v>
      </c>
      <c r="C13" s="56" t="str">
        <f t="shared" si="7"/>
        <v>ST MICHEL AUBER 93</v>
      </c>
      <c r="D13" s="56" t="str">
        <f t="shared" si="7"/>
        <v>NATURA 4 EVER ROUBAIX LILLE METROPOLE</v>
      </c>
      <c r="E13" s="56" t="str">
        <f t="shared" si="7"/>
        <v>VITAL CONCEPT</v>
      </c>
      <c r="F13" s="56" t="str">
        <f t="shared" si="7"/>
        <v>VITAL CONCEPT</v>
      </c>
      <c r="G13" s="56" t="str">
        <f t="shared" si="7"/>
        <v>DELKO MARSEILLE</v>
      </c>
      <c r="H13" s="56" t="str">
        <f t="shared" si="7"/>
        <v>LIVV PRO CYCLING</v>
      </c>
      <c r="I13" s="56" t="str">
        <f t="shared" si="7"/>
        <v>INTER PRO CYCLING ACADEMY</v>
      </c>
      <c r="J13" s="56" t="str">
        <f t="shared" si="7"/>
        <v>INTER PRO CYCLING ACADEMY</v>
      </c>
    </row>
    <row r="14" spans="1:10" s="57" customFormat="1" ht="10.5" customHeight="1">
      <c r="A14" s="105" t="str">
        <f aca="true" t="shared" si="8" ref="A14:J14">IF(A12="","",VLOOKUP(A11,lp,6,FALSE))</f>
        <v>PRO</v>
      </c>
      <c r="B14" s="105" t="str">
        <f t="shared" si="8"/>
        <v>PRO</v>
      </c>
      <c r="C14" s="105" t="str">
        <f t="shared" si="8"/>
        <v>PRO</v>
      </c>
      <c r="D14" s="105" t="str">
        <f t="shared" si="8"/>
        <v>PRO</v>
      </c>
      <c r="E14" s="105" t="str">
        <f t="shared" si="8"/>
        <v>PRO</v>
      </c>
      <c r="F14" s="105" t="str">
        <f t="shared" si="8"/>
        <v>PRO</v>
      </c>
      <c r="G14" s="105" t="str">
        <f t="shared" si="8"/>
        <v>PRO</v>
      </c>
      <c r="H14" s="105" t="str">
        <f t="shared" si="8"/>
        <v>PRO</v>
      </c>
      <c r="I14" s="105" t="str">
        <f t="shared" si="8"/>
        <v>PRO</v>
      </c>
      <c r="J14" s="105" t="str">
        <f t="shared" si="8"/>
        <v>PRO</v>
      </c>
    </row>
    <row r="15" spans="1:10" ht="14.25" customHeight="1">
      <c r="A15" s="55">
        <v>31</v>
      </c>
      <c r="B15" s="55">
        <v>32</v>
      </c>
      <c r="C15" s="55">
        <v>33</v>
      </c>
      <c r="D15" s="55">
        <v>34</v>
      </c>
      <c r="E15" s="55">
        <v>35</v>
      </c>
      <c r="F15" s="55">
        <v>36</v>
      </c>
      <c r="G15" s="55">
        <v>37</v>
      </c>
      <c r="H15" s="55">
        <v>38</v>
      </c>
      <c r="I15" s="55">
        <v>39</v>
      </c>
      <c r="J15" s="55">
        <v>40</v>
      </c>
    </row>
    <row r="16" spans="1:10" s="57" customFormat="1" ht="18" customHeight="1">
      <c r="A16" s="56" t="str">
        <f aca="true" t="shared" si="9" ref="A16:J16">CONCATENATE(VLOOKUP(A15,lp,4,FALSE)," ",VLOOKUP(A15,lp,3,FALSE))</f>
        <v>Florian HUDRY</v>
      </c>
      <c r="B16" s="56" t="str">
        <f t="shared" si="9"/>
        <v> </v>
      </c>
      <c r="C16" s="56" t="str">
        <f t="shared" si="9"/>
        <v> </v>
      </c>
      <c r="D16" s="56" t="str">
        <f t="shared" si="9"/>
        <v> </v>
      </c>
      <c r="E16" s="56" t="str">
        <f t="shared" si="9"/>
        <v>Clément POIRIER</v>
      </c>
      <c r="F16" s="56" t="str">
        <f t="shared" si="9"/>
        <v>Antoine PROD'HOMME</v>
      </c>
      <c r="G16" s="56" t="str">
        <f t="shared" si="9"/>
        <v>Jordan JEGAT</v>
      </c>
      <c r="H16" s="56" t="str">
        <f t="shared" si="9"/>
        <v>Fabrice  GIGUELAY</v>
      </c>
      <c r="I16" s="56" t="str">
        <f t="shared" si="9"/>
        <v>Julien GUAY</v>
      </c>
      <c r="J16" s="56" t="str">
        <f t="shared" si="9"/>
        <v>Mael BOIVIN</v>
      </c>
    </row>
    <row r="17" spans="1:10" s="57" customFormat="1" ht="18" customHeight="1">
      <c r="A17" s="56" t="str">
        <f aca="true" t="shared" si="10" ref="A17:J17">IF(A16=" "," ",VLOOKUP(A15,lp,5,FALSE))</f>
        <v>INTER PRO CYCLING ACADEMY</v>
      </c>
      <c r="B17" s="56" t="str">
        <f t="shared" si="10"/>
        <v> </v>
      </c>
      <c r="C17" s="56" t="str">
        <f t="shared" si="10"/>
        <v> </v>
      </c>
      <c r="D17" s="56" t="str">
        <f t="shared" si="10"/>
        <v> </v>
      </c>
      <c r="E17" s="56" t="str">
        <f t="shared" si="10"/>
        <v>TEAM FYBOLIA</v>
      </c>
      <c r="F17" s="56" t="str">
        <f t="shared" si="10"/>
        <v>TEAM FYBOLIA</v>
      </c>
      <c r="G17" s="56" t="str">
        <f t="shared" si="10"/>
        <v>TEAM FYBOLIA</v>
      </c>
      <c r="H17" s="56" t="str">
        <f t="shared" si="10"/>
        <v>VC LANGUIDIC</v>
      </c>
      <c r="I17" s="56" t="str">
        <f t="shared" si="10"/>
        <v>VCP LOUDEAC</v>
      </c>
      <c r="J17" s="56" t="str">
        <f t="shared" si="10"/>
        <v>VCP LOUDEAC</v>
      </c>
    </row>
    <row r="18" spans="1:10" s="57" customFormat="1" ht="15" customHeight="1">
      <c r="A18" s="105" t="str">
        <f aca="true" t="shared" si="11" ref="A18:J18">IF(A16="","",VLOOKUP(A15,lp,6,FALSE))</f>
        <v>PRO</v>
      </c>
      <c r="B18" s="105">
        <f t="shared" si="11"/>
        <v>0</v>
      </c>
      <c r="C18" s="105">
        <f t="shared" si="11"/>
        <v>0</v>
      </c>
      <c r="D18" s="105">
        <f t="shared" si="11"/>
        <v>0</v>
      </c>
      <c r="E18" s="105">
        <f t="shared" si="11"/>
        <v>2</v>
      </c>
      <c r="F18" s="105">
        <f t="shared" si="11"/>
        <v>1</v>
      </c>
      <c r="G18" s="105">
        <f t="shared" si="11"/>
        <v>1</v>
      </c>
      <c r="H18" s="105">
        <f t="shared" si="11"/>
        <v>2</v>
      </c>
      <c r="I18" s="105">
        <f t="shared" si="11"/>
        <v>1</v>
      </c>
      <c r="J18" s="105">
        <f t="shared" si="11"/>
        <v>1</v>
      </c>
    </row>
    <row r="19" spans="1:10" ht="14.25" customHeight="1">
      <c r="A19" s="55">
        <v>41</v>
      </c>
      <c r="B19" s="55">
        <v>42</v>
      </c>
      <c r="C19" s="55">
        <v>43</v>
      </c>
      <c r="D19" s="55">
        <v>44</v>
      </c>
      <c r="E19" s="55">
        <v>45</v>
      </c>
      <c r="F19" s="55">
        <v>46</v>
      </c>
      <c r="G19" s="55">
        <v>47</v>
      </c>
      <c r="H19" s="55">
        <v>48</v>
      </c>
      <c r="I19" s="55">
        <v>49</v>
      </c>
      <c r="J19" s="55">
        <v>50</v>
      </c>
    </row>
    <row r="20" spans="1:10" s="57" customFormat="1" ht="18" customHeight="1">
      <c r="A20" s="56" t="str">
        <f aca="true" t="shared" si="12" ref="A20:J20">CONCATENATE(VLOOKUP(A19,lp,4,FALSE)," ",VLOOKUP(A19,lp,3,FALSE))</f>
        <v>Julien LE HUITOUZE</v>
      </c>
      <c r="B20" s="56" t="str">
        <f t="shared" si="12"/>
        <v>Erwann GUENNEUGUES</v>
      </c>
      <c r="C20" s="56" t="str">
        <f t="shared" si="12"/>
        <v>Damien POISSON</v>
      </c>
      <c r="D20" s="56" t="str">
        <f t="shared" si="12"/>
        <v>Jéremy BESCOND</v>
      </c>
      <c r="E20" s="56" t="str">
        <f t="shared" si="12"/>
        <v>Hugo RIVALLAIN</v>
      </c>
      <c r="F20" s="56" t="str">
        <f t="shared" si="12"/>
        <v>Grégoire LE CALVE</v>
      </c>
      <c r="G20" s="56" t="str">
        <f t="shared" si="12"/>
        <v>Nicolas DAVID</v>
      </c>
      <c r="H20" s="56" t="str">
        <f t="shared" si="12"/>
        <v>Guillaume RAUD</v>
      </c>
      <c r="I20" s="56" t="str">
        <f t="shared" si="12"/>
        <v>Florian RICHEUX</v>
      </c>
      <c r="J20" s="56" t="str">
        <f t="shared" si="12"/>
        <v> </v>
      </c>
    </row>
    <row r="21" spans="1:10" s="57" customFormat="1" ht="18" customHeight="1">
      <c r="A21" s="56" t="str">
        <f aca="true" t="shared" si="13" ref="A21:J21">IF(A20=" "," ",VLOOKUP(A19,lp,5,FALSE))</f>
        <v>UC CHOLET 49</v>
      </c>
      <c r="B21" s="56" t="str">
        <f t="shared" si="13"/>
        <v>UC ALREENNE</v>
      </c>
      <c r="C21" s="56" t="str">
        <f t="shared" si="13"/>
        <v>COTES D ARMOR MARIE MORIN</v>
      </c>
      <c r="D21" s="56" t="str">
        <f t="shared" si="13"/>
        <v>HENNEBONT CYCLISME</v>
      </c>
      <c r="E21" s="56" t="str">
        <f t="shared" si="13"/>
        <v>HENNEBONT CYCLISME</v>
      </c>
      <c r="F21" s="56" t="str">
        <f t="shared" si="13"/>
        <v>VCP LORIENT</v>
      </c>
      <c r="G21" s="56" t="str">
        <f t="shared" si="13"/>
        <v>VCP LORIENT</v>
      </c>
      <c r="H21" s="56" t="str">
        <f t="shared" si="13"/>
        <v>VCP LORIENT</v>
      </c>
      <c r="I21" s="56" t="str">
        <f t="shared" si="13"/>
        <v>TEAM BERTIN</v>
      </c>
      <c r="J21" s="56" t="str">
        <f t="shared" si="13"/>
        <v> </v>
      </c>
    </row>
    <row r="22" spans="1:10" s="57" customFormat="1" ht="12" customHeight="1">
      <c r="A22" s="105">
        <f aca="true" t="shared" si="14" ref="A22:J22">IF(A20="","",VLOOKUP(A19,lp,6,FALSE))</f>
        <v>1</v>
      </c>
      <c r="B22" s="105">
        <f t="shared" si="14"/>
        <v>1</v>
      </c>
      <c r="C22" s="105">
        <f t="shared" si="14"/>
        <v>1</v>
      </c>
      <c r="D22" s="105">
        <f t="shared" si="14"/>
        <v>1</v>
      </c>
      <c r="E22" s="105">
        <f t="shared" si="14"/>
        <v>1</v>
      </c>
      <c r="F22" s="105">
        <f t="shared" si="14"/>
        <v>1</v>
      </c>
      <c r="G22" s="105">
        <f t="shared" si="14"/>
        <v>1</v>
      </c>
      <c r="H22" s="105">
        <f t="shared" si="14"/>
        <v>1</v>
      </c>
      <c r="I22" s="105">
        <f t="shared" si="14"/>
        <v>2</v>
      </c>
      <c r="J22" s="105">
        <f t="shared" si="14"/>
        <v>0</v>
      </c>
    </row>
    <row r="23" spans="1:10" ht="14.25" customHeight="1">
      <c r="A23" s="55">
        <v>51</v>
      </c>
      <c r="B23" s="55">
        <v>52</v>
      </c>
      <c r="C23" s="55">
        <v>53</v>
      </c>
      <c r="D23" s="55">
        <v>54</v>
      </c>
      <c r="E23" s="55">
        <v>55</v>
      </c>
      <c r="F23" s="55">
        <v>56</v>
      </c>
      <c r="G23" s="55">
        <v>57</v>
      </c>
      <c r="H23" s="55">
        <v>58</v>
      </c>
      <c r="I23" s="55">
        <v>59</v>
      </c>
      <c r="J23" s="55">
        <v>60</v>
      </c>
    </row>
    <row r="24" spans="1:10" s="57" customFormat="1" ht="18" customHeight="1">
      <c r="A24" s="56" t="str">
        <f aca="true" t="shared" si="15" ref="A24:J24">CONCATENATE(VLOOKUP(A23,lp,4,FALSE)," ",VLOOKUP(A23,lp,3,FALSE))</f>
        <v> </v>
      </c>
      <c r="B24" s="56" t="str">
        <f t="shared" si="15"/>
        <v> </v>
      </c>
      <c r="C24" s="56" t="str">
        <f t="shared" si="15"/>
        <v> </v>
      </c>
      <c r="D24" s="56" t="str">
        <f t="shared" si="15"/>
        <v> </v>
      </c>
      <c r="E24" s="56" t="str">
        <f t="shared" si="15"/>
        <v> </v>
      </c>
      <c r="F24" s="56" t="str">
        <f t="shared" si="15"/>
        <v> </v>
      </c>
      <c r="G24" s="56" t="str">
        <f t="shared" si="15"/>
        <v> </v>
      </c>
      <c r="H24" s="56" t="str">
        <f t="shared" si="15"/>
        <v> </v>
      </c>
      <c r="I24" s="56" t="str">
        <f t="shared" si="15"/>
        <v> </v>
      </c>
      <c r="J24" s="56" t="str">
        <f t="shared" si="15"/>
        <v> </v>
      </c>
    </row>
    <row r="25" spans="1:10" s="57" customFormat="1" ht="18" customHeight="1">
      <c r="A25" s="56" t="str">
        <f aca="true" t="shared" si="16" ref="A25:J25">IF(A24=" "," ",VLOOKUP(A23,lp,5,FALSE))</f>
        <v> </v>
      </c>
      <c r="B25" s="56" t="str">
        <f t="shared" si="16"/>
        <v> </v>
      </c>
      <c r="C25" s="56" t="str">
        <f t="shared" si="16"/>
        <v> </v>
      </c>
      <c r="D25" s="56" t="str">
        <f t="shared" si="16"/>
        <v> </v>
      </c>
      <c r="E25" s="56" t="str">
        <f t="shared" si="16"/>
        <v> </v>
      </c>
      <c r="F25" s="56" t="str">
        <f t="shared" si="16"/>
        <v> </v>
      </c>
      <c r="G25" s="56" t="str">
        <f t="shared" si="16"/>
        <v> </v>
      </c>
      <c r="H25" s="56" t="str">
        <f t="shared" si="16"/>
        <v> </v>
      </c>
      <c r="I25" s="56" t="str">
        <f t="shared" si="16"/>
        <v> </v>
      </c>
      <c r="J25" s="56" t="str">
        <f t="shared" si="16"/>
        <v> </v>
      </c>
    </row>
    <row r="26" spans="1:10" s="57" customFormat="1" ht="18" customHeight="1">
      <c r="A26" s="105">
        <f aca="true" t="shared" si="17" ref="A26:J26">IF(A24="","",VLOOKUP(A23,lp,6,FALSE))</f>
        <v>0</v>
      </c>
      <c r="B26" s="105">
        <f t="shared" si="17"/>
        <v>0</v>
      </c>
      <c r="C26" s="105">
        <f t="shared" si="17"/>
        <v>0</v>
      </c>
      <c r="D26" s="105">
        <f t="shared" si="17"/>
        <v>0</v>
      </c>
      <c r="E26" s="105">
        <f t="shared" si="17"/>
        <v>0</v>
      </c>
      <c r="F26" s="105">
        <f t="shared" si="17"/>
        <v>0</v>
      </c>
      <c r="G26" s="105">
        <f t="shared" si="17"/>
        <v>0</v>
      </c>
      <c r="H26" s="105">
        <f t="shared" si="17"/>
        <v>0</v>
      </c>
      <c r="I26" s="105">
        <f t="shared" si="17"/>
        <v>0</v>
      </c>
      <c r="J26" s="105">
        <f t="shared" si="17"/>
        <v>0</v>
      </c>
    </row>
    <row r="27" spans="1:10" ht="14.25" customHeight="1">
      <c r="A27" s="55">
        <v>61</v>
      </c>
      <c r="B27" s="55">
        <v>62</v>
      </c>
      <c r="C27" s="55">
        <v>63</v>
      </c>
      <c r="D27" s="55">
        <v>64</v>
      </c>
      <c r="E27" s="55">
        <v>65</v>
      </c>
      <c r="F27" s="55">
        <v>66</v>
      </c>
      <c r="G27" s="55">
        <v>67</v>
      </c>
      <c r="H27" s="55">
        <v>68</v>
      </c>
      <c r="I27" s="55">
        <v>69</v>
      </c>
      <c r="J27" s="55">
        <v>70</v>
      </c>
    </row>
    <row r="28" spans="1:10" s="57" customFormat="1" ht="18" customHeight="1">
      <c r="A28" s="56" t="str">
        <f aca="true" t="shared" si="18" ref="A28:J28">CONCATENATE(VLOOKUP(A27,lp,4,FALSE)," ",VLOOKUP(A27,lp,3,FALSE))</f>
        <v> </v>
      </c>
      <c r="B28" s="56" t="str">
        <f t="shared" si="18"/>
        <v> </v>
      </c>
      <c r="C28" s="56" t="str">
        <f t="shared" si="18"/>
        <v> </v>
      </c>
      <c r="D28" s="56" t="str">
        <f t="shared" si="18"/>
        <v> </v>
      </c>
      <c r="E28" s="56" t="str">
        <f t="shared" si="18"/>
        <v> </v>
      </c>
      <c r="F28" s="56" t="str">
        <f t="shared" si="18"/>
        <v> </v>
      </c>
      <c r="G28" s="56" t="str">
        <f t="shared" si="18"/>
        <v> </v>
      </c>
      <c r="H28" s="56" t="str">
        <f t="shared" si="18"/>
        <v> </v>
      </c>
      <c r="I28" s="56" t="str">
        <f t="shared" si="18"/>
        <v> </v>
      </c>
      <c r="J28" s="56" t="str">
        <f t="shared" si="18"/>
        <v> </v>
      </c>
    </row>
    <row r="29" spans="1:10" s="57" customFormat="1" ht="18" customHeight="1">
      <c r="A29" s="56" t="str">
        <f aca="true" t="shared" si="19" ref="A29:J29">IF(A28=" "," ",VLOOKUP(A27,lp,5,FALSE))</f>
        <v> </v>
      </c>
      <c r="B29" s="56" t="str">
        <f t="shared" si="19"/>
        <v> </v>
      </c>
      <c r="C29" s="56" t="str">
        <f t="shared" si="19"/>
        <v> </v>
      </c>
      <c r="D29" s="56" t="str">
        <f t="shared" si="19"/>
        <v> </v>
      </c>
      <c r="E29" s="56" t="str">
        <f t="shared" si="19"/>
        <v> </v>
      </c>
      <c r="F29" s="56" t="str">
        <f t="shared" si="19"/>
        <v> </v>
      </c>
      <c r="G29" s="56" t="str">
        <f t="shared" si="19"/>
        <v> </v>
      </c>
      <c r="H29" s="56" t="str">
        <f t="shared" si="19"/>
        <v> </v>
      </c>
      <c r="I29" s="56" t="str">
        <f t="shared" si="19"/>
        <v> </v>
      </c>
      <c r="J29" s="56" t="str">
        <f t="shared" si="19"/>
        <v> </v>
      </c>
    </row>
    <row r="30" spans="1:10" s="57" customFormat="1" ht="11.25" customHeight="1">
      <c r="A30" s="105">
        <f aca="true" t="shared" si="20" ref="A30:J30">IF(A28="","",VLOOKUP(A27,lp,6,FALSE))</f>
        <v>0</v>
      </c>
      <c r="B30" s="105">
        <f t="shared" si="20"/>
        <v>0</v>
      </c>
      <c r="C30" s="105">
        <f t="shared" si="20"/>
        <v>0</v>
      </c>
      <c r="D30" s="105">
        <f t="shared" si="20"/>
        <v>0</v>
      </c>
      <c r="E30" s="105"/>
      <c r="F30" s="105">
        <f t="shared" si="20"/>
        <v>0</v>
      </c>
      <c r="G30" s="105">
        <f>IF(G28="","",VLOOKUP(G27,lp,6,FALSE))</f>
        <v>0</v>
      </c>
      <c r="H30" s="105">
        <f t="shared" si="20"/>
        <v>0</v>
      </c>
      <c r="I30" s="105">
        <f t="shared" si="20"/>
        <v>0</v>
      </c>
      <c r="J30" s="105">
        <f t="shared" si="20"/>
        <v>0</v>
      </c>
    </row>
    <row r="31" spans="1:10" ht="14.25" customHeight="1">
      <c r="A31" s="55">
        <v>71</v>
      </c>
      <c r="B31" s="55">
        <v>72</v>
      </c>
      <c r="C31" s="55">
        <v>73</v>
      </c>
      <c r="D31" s="55">
        <v>74</v>
      </c>
      <c r="E31" s="55">
        <v>75</v>
      </c>
      <c r="F31" s="55">
        <v>76</v>
      </c>
      <c r="G31" s="55">
        <v>77</v>
      </c>
      <c r="H31" s="55">
        <v>78</v>
      </c>
      <c r="I31" s="55">
        <v>79</v>
      </c>
      <c r="J31" s="55">
        <v>80</v>
      </c>
    </row>
    <row r="32" spans="1:10" s="57" customFormat="1" ht="18" customHeight="1">
      <c r="A32" s="56" t="str">
        <f aca="true" t="shared" si="21" ref="A32:J32">CONCATENATE(VLOOKUP(A31,lp,4,FALSE)," ",VLOOKUP(A31,lp,3,FALSE))</f>
        <v> </v>
      </c>
      <c r="B32" s="56" t="str">
        <f t="shared" si="21"/>
        <v> </v>
      </c>
      <c r="C32" s="56" t="str">
        <f t="shared" si="21"/>
        <v> </v>
      </c>
      <c r="D32" s="56" t="str">
        <f t="shared" si="21"/>
        <v> </v>
      </c>
      <c r="E32" s="56" t="str">
        <f t="shared" si="21"/>
        <v> </v>
      </c>
      <c r="F32" s="56" t="str">
        <f t="shared" si="21"/>
        <v> </v>
      </c>
      <c r="G32" s="56" t="str">
        <f t="shared" si="21"/>
        <v> </v>
      </c>
      <c r="H32" s="56" t="str">
        <f t="shared" si="21"/>
        <v> </v>
      </c>
      <c r="I32" s="56" t="str">
        <f t="shared" si="21"/>
        <v> </v>
      </c>
      <c r="J32" s="56" t="str">
        <f t="shared" si="21"/>
        <v> </v>
      </c>
    </row>
    <row r="33" spans="1:10" s="57" customFormat="1" ht="18" customHeight="1">
      <c r="A33" s="56" t="str">
        <f aca="true" t="shared" si="22" ref="A33:J33">IF(A32=" "," ",VLOOKUP(A31,lp,5,FALSE))</f>
        <v> </v>
      </c>
      <c r="B33" s="56" t="str">
        <f t="shared" si="22"/>
        <v> </v>
      </c>
      <c r="C33" s="56" t="str">
        <f t="shared" si="22"/>
        <v> </v>
      </c>
      <c r="D33" s="56" t="str">
        <f t="shared" si="22"/>
        <v> </v>
      </c>
      <c r="E33" s="56" t="str">
        <f t="shared" si="22"/>
        <v> </v>
      </c>
      <c r="F33" s="56" t="str">
        <f t="shared" si="22"/>
        <v> </v>
      </c>
      <c r="G33" s="56" t="str">
        <f t="shared" si="22"/>
        <v> </v>
      </c>
      <c r="H33" s="56" t="str">
        <f t="shared" si="22"/>
        <v> </v>
      </c>
      <c r="I33" s="56" t="str">
        <f t="shared" si="22"/>
        <v> </v>
      </c>
      <c r="J33" s="56" t="str">
        <f t="shared" si="22"/>
        <v> </v>
      </c>
    </row>
    <row r="34" spans="1:10" s="57" customFormat="1" ht="11.25" customHeight="1">
      <c r="A34" s="105">
        <f aca="true" t="shared" si="23" ref="A34:J34">IF(A32="","",VLOOKUP(A31,lp,6,FALSE))</f>
        <v>0</v>
      </c>
      <c r="B34" s="105">
        <f t="shared" si="23"/>
        <v>0</v>
      </c>
      <c r="C34" s="105">
        <f t="shared" si="23"/>
        <v>0</v>
      </c>
      <c r="D34" s="105">
        <f t="shared" si="23"/>
        <v>0</v>
      </c>
      <c r="E34" s="105">
        <f t="shared" si="23"/>
        <v>0</v>
      </c>
      <c r="F34" s="105">
        <f t="shared" si="23"/>
        <v>0</v>
      </c>
      <c r="G34" s="105">
        <f t="shared" si="23"/>
        <v>0</v>
      </c>
      <c r="H34" s="105"/>
      <c r="I34" s="105">
        <f t="shared" si="23"/>
        <v>0</v>
      </c>
      <c r="J34" s="105">
        <f t="shared" si="23"/>
        <v>0</v>
      </c>
    </row>
    <row r="35" spans="1:10" ht="14.25" customHeight="1">
      <c r="A35" s="55">
        <v>81</v>
      </c>
      <c r="B35" s="55">
        <v>82</v>
      </c>
      <c r="C35" s="55">
        <v>83</v>
      </c>
      <c r="D35" s="55">
        <v>84</v>
      </c>
      <c r="E35" s="55">
        <v>85</v>
      </c>
      <c r="F35" s="55">
        <v>86</v>
      </c>
      <c r="G35" s="55">
        <v>87</v>
      </c>
      <c r="H35" s="55">
        <v>88</v>
      </c>
      <c r="I35" s="55">
        <v>89</v>
      </c>
      <c r="J35" s="55">
        <v>90</v>
      </c>
    </row>
    <row r="36" spans="1:10" s="57" customFormat="1" ht="18" customHeight="1">
      <c r="A36" s="56" t="str">
        <f aca="true" t="shared" si="24" ref="A36:J36">CONCATENATE(VLOOKUP(A35,lp,4,FALSE)," ",VLOOKUP(A35,lp,3,FALSE))</f>
        <v> </v>
      </c>
      <c r="B36" s="56" t="str">
        <f t="shared" si="24"/>
        <v> </v>
      </c>
      <c r="C36" s="56" t="str">
        <f t="shared" si="24"/>
        <v> </v>
      </c>
      <c r="D36" s="56" t="str">
        <f t="shared" si="24"/>
        <v> </v>
      </c>
      <c r="E36" s="56" t="str">
        <f t="shared" si="24"/>
        <v> </v>
      </c>
      <c r="F36" s="56" t="str">
        <f t="shared" si="24"/>
        <v> </v>
      </c>
      <c r="G36" s="56" t="str">
        <f t="shared" si="24"/>
        <v> </v>
      </c>
      <c r="H36" s="56" t="str">
        <f t="shared" si="24"/>
        <v> </v>
      </c>
      <c r="I36" s="56" t="str">
        <f t="shared" si="24"/>
        <v> </v>
      </c>
      <c r="J36" s="56" t="str">
        <f t="shared" si="24"/>
        <v> </v>
      </c>
    </row>
    <row r="37" spans="1:10" s="57" customFormat="1" ht="18" customHeight="1">
      <c r="A37" s="56" t="str">
        <f aca="true" t="shared" si="25" ref="A37:J37">IF(A36=" "," ",VLOOKUP(A35,lp,5,FALSE))</f>
        <v> </v>
      </c>
      <c r="B37" s="56" t="str">
        <f t="shared" si="25"/>
        <v> </v>
      </c>
      <c r="C37" s="56" t="str">
        <f t="shared" si="25"/>
        <v> </v>
      </c>
      <c r="D37" s="56" t="str">
        <f t="shared" si="25"/>
        <v> </v>
      </c>
      <c r="E37" s="56" t="str">
        <f t="shared" si="25"/>
        <v> </v>
      </c>
      <c r="F37" s="56" t="str">
        <f t="shared" si="25"/>
        <v> </v>
      </c>
      <c r="G37" s="56" t="str">
        <f t="shared" si="25"/>
        <v> </v>
      </c>
      <c r="H37" s="56" t="str">
        <f t="shared" si="25"/>
        <v> </v>
      </c>
      <c r="I37" s="56" t="str">
        <f t="shared" si="25"/>
        <v> </v>
      </c>
      <c r="J37" s="56" t="str">
        <f t="shared" si="25"/>
        <v> </v>
      </c>
    </row>
    <row r="38" spans="1:10" s="57" customFormat="1" ht="11.25" customHeight="1">
      <c r="A38" s="105">
        <f aca="true" t="shared" si="26" ref="A38:J38">IF(A36="","",VLOOKUP(A35,lp,6,FALSE))</f>
        <v>0</v>
      </c>
      <c r="B38" s="105">
        <f t="shared" si="26"/>
        <v>0</v>
      </c>
      <c r="C38" s="105">
        <f t="shared" si="26"/>
        <v>0</v>
      </c>
      <c r="D38" s="105">
        <f t="shared" si="26"/>
        <v>0</v>
      </c>
      <c r="E38" s="105">
        <f t="shared" si="26"/>
        <v>0</v>
      </c>
      <c r="F38" s="105">
        <f t="shared" si="26"/>
        <v>0</v>
      </c>
      <c r="G38" s="105">
        <f t="shared" si="26"/>
        <v>0</v>
      </c>
      <c r="H38" s="105">
        <f t="shared" si="26"/>
        <v>0</v>
      </c>
      <c r="I38" s="105">
        <f t="shared" si="26"/>
        <v>0</v>
      </c>
      <c r="J38" s="105">
        <f t="shared" si="26"/>
        <v>0</v>
      </c>
    </row>
    <row r="39" spans="1:10" ht="14.25" customHeight="1">
      <c r="A39" s="55">
        <v>91</v>
      </c>
      <c r="B39" s="55">
        <v>92</v>
      </c>
      <c r="C39" s="55">
        <v>93</v>
      </c>
      <c r="D39" s="55">
        <v>94</v>
      </c>
      <c r="E39" s="55">
        <v>95</v>
      </c>
      <c r="F39" s="55">
        <v>96</v>
      </c>
      <c r="G39" s="55">
        <v>97</v>
      </c>
      <c r="H39" s="55">
        <v>98</v>
      </c>
      <c r="I39" s="55">
        <v>99</v>
      </c>
      <c r="J39" s="55">
        <v>100</v>
      </c>
    </row>
    <row r="40" spans="1:10" s="57" customFormat="1" ht="18" customHeight="1">
      <c r="A40" s="56" t="str">
        <f aca="true" t="shared" si="27" ref="A40:J40">CONCATENATE(VLOOKUP(A39,lp,4,FALSE)," ",VLOOKUP(A39,lp,3,FALSE))</f>
        <v> </v>
      </c>
      <c r="B40" s="56" t="str">
        <f t="shared" si="27"/>
        <v> </v>
      </c>
      <c r="C40" s="56" t="str">
        <f t="shared" si="27"/>
        <v> </v>
      </c>
      <c r="D40" s="56" t="str">
        <f t="shared" si="27"/>
        <v> </v>
      </c>
      <c r="E40" s="56" t="str">
        <f t="shared" si="27"/>
        <v> </v>
      </c>
      <c r="F40" s="56" t="str">
        <f t="shared" si="27"/>
        <v> </v>
      </c>
      <c r="G40" s="56" t="str">
        <f t="shared" si="27"/>
        <v> </v>
      </c>
      <c r="H40" s="56" t="str">
        <f t="shared" si="27"/>
        <v> </v>
      </c>
      <c r="I40" s="56" t="str">
        <f t="shared" si="27"/>
        <v> </v>
      </c>
      <c r="J40" s="56" t="str">
        <f t="shared" si="27"/>
        <v> </v>
      </c>
    </row>
    <row r="41" spans="1:10" s="57" customFormat="1" ht="18" customHeight="1">
      <c r="A41" s="56" t="str">
        <f aca="true" t="shared" si="28" ref="A41:J41">IF(A40=" "," ",VLOOKUP(A39,lp,5,FALSE))</f>
        <v> </v>
      </c>
      <c r="B41" s="56" t="str">
        <f t="shared" si="28"/>
        <v> </v>
      </c>
      <c r="C41" s="56" t="str">
        <f t="shared" si="28"/>
        <v> </v>
      </c>
      <c r="D41" s="56" t="str">
        <f t="shared" si="28"/>
        <v> </v>
      </c>
      <c r="E41" s="56" t="str">
        <f t="shared" si="28"/>
        <v> </v>
      </c>
      <c r="F41" s="56" t="str">
        <f t="shared" si="28"/>
        <v> </v>
      </c>
      <c r="G41" s="56" t="str">
        <f t="shared" si="28"/>
        <v> </v>
      </c>
      <c r="H41" s="56" t="str">
        <f t="shared" si="28"/>
        <v> </v>
      </c>
      <c r="I41" s="56" t="str">
        <f t="shared" si="28"/>
        <v> </v>
      </c>
      <c r="J41" s="56" t="str">
        <f t="shared" si="28"/>
        <v> </v>
      </c>
    </row>
    <row r="42" spans="1:10" s="57" customFormat="1" ht="12" customHeight="1">
      <c r="A42" s="105">
        <f aca="true" t="shared" si="29" ref="A42:J42">IF(A40="","",VLOOKUP(A39,lp,6,FALSE))</f>
        <v>0</v>
      </c>
      <c r="B42" s="105">
        <f t="shared" si="29"/>
        <v>0</v>
      </c>
      <c r="C42" s="105">
        <f t="shared" si="29"/>
        <v>0</v>
      </c>
      <c r="D42" s="105">
        <f t="shared" si="29"/>
        <v>0</v>
      </c>
      <c r="E42" s="105">
        <f t="shared" si="29"/>
        <v>0</v>
      </c>
      <c r="F42" s="105">
        <f t="shared" si="29"/>
        <v>0</v>
      </c>
      <c r="G42" s="105">
        <f t="shared" si="29"/>
        <v>0</v>
      </c>
      <c r="H42" s="105">
        <f t="shared" si="29"/>
        <v>0</v>
      </c>
      <c r="I42" s="105">
        <f t="shared" si="29"/>
        <v>0</v>
      </c>
      <c r="J42" s="105">
        <f t="shared" si="29"/>
        <v>0</v>
      </c>
    </row>
    <row r="43" spans="1:10" ht="14.25" customHeight="1">
      <c r="A43" s="55">
        <v>101</v>
      </c>
      <c r="B43" s="55">
        <v>102</v>
      </c>
      <c r="C43" s="55">
        <v>103</v>
      </c>
      <c r="D43" s="55">
        <v>104</v>
      </c>
      <c r="E43" s="55">
        <v>105</v>
      </c>
      <c r="F43" s="55">
        <v>106</v>
      </c>
      <c r="G43" s="55">
        <v>107</v>
      </c>
      <c r="H43" s="55">
        <v>108</v>
      </c>
      <c r="I43" s="55">
        <v>109</v>
      </c>
      <c r="J43" s="55">
        <v>110</v>
      </c>
    </row>
    <row r="44" spans="1:10" s="57" customFormat="1" ht="18" customHeight="1">
      <c r="A44" s="56" t="str">
        <f aca="true" t="shared" si="30" ref="A44:J44">CONCATENATE(VLOOKUP(A43,lp,4,FALSE)," ",VLOOKUP(A43,lp,3,FALSE))</f>
        <v> </v>
      </c>
      <c r="B44" s="56" t="str">
        <f t="shared" si="30"/>
        <v> </v>
      </c>
      <c r="C44" s="56" t="str">
        <f t="shared" si="30"/>
        <v> </v>
      </c>
      <c r="D44" s="56" t="str">
        <f t="shared" si="30"/>
        <v> </v>
      </c>
      <c r="E44" s="56" t="str">
        <f t="shared" si="30"/>
        <v> </v>
      </c>
      <c r="F44" s="56" t="str">
        <f t="shared" si="30"/>
        <v> </v>
      </c>
      <c r="G44" s="56" t="str">
        <f t="shared" si="30"/>
        <v> </v>
      </c>
      <c r="H44" s="56" t="str">
        <f t="shared" si="30"/>
        <v> </v>
      </c>
      <c r="I44" s="56" t="str">
        <f t="shared" si="30"/>
        <v> </v>
      </c>
      <c r="J44" s="56" t="str">
        <f t="shared" si="30"/>
        <v> </v>
      </c>
    </row>
    <row r="45" spans="1:10" s="57" customFormat="1" ht="18" customHeight="1">
      <c r="A45" s="56" t="str">
        <f aca="true" t="shared" si="31" ref="A45:J45">IF(A44=" "," ",VLOOKUP(A43,lp,5,FALSE))</f>
        <v> </v>
      </c>
      <c r="B45" s="56" t="str">
        <f t="shared" si="31"/>
        <v> </v>
      </c>
      <c r="C45" s="56" t="str">
        <f t="shared" si="31"/>
        <v> </v>
      </c>
      <c r="D45" s="56" t="str">
        <f t="shared" si="31"/>
        <v> </v>
      </c>
      <c r="E45" s="56" t="str">
        <f t="shared" si="31"/>
        <v> </v>
      </c>
      <c r="F45" s="56" t="str">
        <f t="shared" si="31"/>
        <v> </v>
      </c>
      <c r="G45" s="56" t="str">
        <f t="shared" si="31"/>
        <v> </v>
      </c>
      <c r="H45" s="56" t="str">
        <f t="shared" si="31"/>
        <v> </v>
      </c>
      <c r="I45" s="56" t="str">
        <f t="shared" si="31"/>
        <v> </v>
      </c>
      <c r="J45" s="56" t="str">
        <f t="shared" si="31"/>
        <v> </v>
      </c>
    </row>
    <row r="46" spans="1:10" s="57" customFormat="1" ht="18" customHeight="1">
      <c r="A46" s="105">
        <f aca="true" t="shared" si="32" ref="A46:J46">IF(A44="","",VLOOKUP(A43,lp,6,FALSE))</f>
        <v>0</v>
      </c>
      <c r="B46" s="105">
        <f t="shared" si="32"/>
        <v>0</v>
      </c>
      <c r="C46" s="105">
        <f t="shared" si="32"/>
        <v>0</v>
      </c>
      <c r="D46" s="105">
        <f t="shared" si="32"/>
        <v>0</v>
      </c>
      <c r="E46" s="105">
        <f t="shared" si="32"/>
        <v>0</v>
      </c>
      <c r="F46" s="105">
        <f t="shared" si="32"/>
        <v>0</v>
      </c>
      <c r="G46" s="105">
        <f t="shared" si="32"/>
        <v>0</v>
      </c>
      <c r="H46" s="105">
        <f t="shared" si="32"/>
        <v>0</v>
      </c>
      <c r="I46" s="105">
        <f t="shared" si="32"/>
        <v>0</v>
      </c>
      <c r="J46" s="105">
        <f t="shared" si="32"/>
        <v>0</v>
      </c>
    </row>
    <row r="47" spans="1:10" ht="14.25" customHeight="1">
      <c r="A47" s="55">
        <v>111</v>
      </c>
      <c r="B47" s="55">
        <v>112</v>
      </c>
      <c r="C47" s="55">
        <v>113</v>
      </c>
      <c r="D47" s="55">
        <v>114</v>
      </c>
      <c r="E47" s="55">
        <v>115</v>
      </c>
      <c r="F47" s="55">
        <v>116</v>
      </c>
      <c r="G47" s="55">
        <v>117</v>
      </c>
      <c r="H47" s="55">
        <v>118</v>
      </c>
      <c r="I47" s="55">
        <v>119</v>
      </c>
      <c r="J47" s="55">
        <v>120</v>
      </c>
    </row>
    <row r="48" spans="1:10" s="57" customFormat="1" ht="18" customHeight="1">
      <c r="A48" s="56" t="str">
        <f aca="true" t="shared" si="33" ref="A48:J48">CONCATENATE(VLOOKUP(A47,lp,4,FALSE)," ",VLOOKUP(A47,lp,3,FALSE))</f>
        <v> </v>
      </c>
      <c r="B48" s="56" t="str">
        <f t="shared" si="33"/>
        <v> </v>
      </c>
      <c r="C48" s="56" t="str">
        <f t="shared" si="33"/>
        <v> </v>
      </c>
      <c r="D48" s="56" t="str">
        <f t="shared" si="33"/>
        <v> </v>
      </c>
      <c r="E48" s="56" t="str">
        <f t="shared" si="33"/>
        <v> </v>
      </c>
      <c r="F48" s="56" t="str">
        <f t="shared" si="33"/>
        <v> </v>
      </c>
      <c r="G48" s="56" t="str">
        <f t="shared" si="33"/>
        <v> </v>
      </c>
      <c r="H48" s="56" t="str">
        <f t="shared" si="33"/>
        <v> </v>
      </c>
      <c r="I48" s="56" t="str">
        <f t="shared" si="33"/>
        <v> </v>
      </c>
      <c r="J48" s="56" t="str">
        <f t="shared" si="33"/>
        <v> </v>
      </c>
    </row>
    <row r="49" spans="1:10" s="57" customFormat="1" ht="18" customHeight="1">
      <c r="A49" s="56" t="str">
        <f aca="true" t="shared" si="34" ref="A49:J49">IF(A48=" "," ",VLOOKUP(A47,lp,5,FALSE))</f>
        <v> </v>
      </c>
      <c r="B49" s="56" t="str">
        <f t="shared" si="34"/>
        <v> </v>
      </c>
      <c r="C49" s="56" t="str">
        <f t="shared" si="34"/>
        <v> </v>
      </c>
      <c r="D49" s="56" t="str">
        <f t="shared" si="34"/>
        <v> </v>
      </c>
      <c r="E49" s="56" t="str">
        <f t="shared" si="34"/>
        <v> </v>
      </c>
      <c r="F49" s="56" t="str">
        <f t="shared" si="34"/>
        <v> </v>
      </c>
      <c r="G49" s="56" t="str">
        <f t="shared" si="34"/>
        <v> </v>
      </c>
      <c r="H49" s="56" t="str">
        <f t="shared" si="34"/>
        <v> </v>
      </c>
      <c r="I49" s="56" t="str">
        <f t="shared" si="34"/>
        <v> </v>
      </c>
      <c r="J49" s="56" t="str">
        <f t="shared" si="34"/>
        <v> </v>
      </c>
    </row>
    <row r="50" spans="1:10" s="57" customFormat="1" ht="15" customHeight="1">
      <c r="A50" s="105">
        <f aca="true" t="shared" si="35" ref="A50:J50">IF(A48="","",VLOOKUP(A47,lp,6,FALSE))</f>
        <v>0</v>
      </c>
      <c r="B50" s="105">
        <f t="shared" si="35"/>
        <v>0</v>
      </c>
      <c r="C50" s="105">
        <f t="shared" si="35"/>
        <v>0</v>
      </c>
      <c r="D50" s="105">
        <f t="shared" si="35"/>
        <v>0</v>
      </c>
      <c r="E50" s="105">
        <f t="shared" si="35"/>
        <v>0</v>
      </c>
      <c r="F50" s="105">
        <f t="shared" si="35"/>
        <v>0</v>
      </c>
      <c r="G50" s="105">
        <f t="shared" si="35"/>
        <v>0</v>
      </c>
      <c r="H50" s="105">
        <f t="shared" si="35"/>
        <v>0</v>
      </c>
      <c r="I50" s="101">
        <f t="shared" si="35"/>
        <v>0</v>
      </c>
      <c r="J50" s="101">
        <f t="shared" si="35"/>
        <v>0</v>
      </c>
    </row>
    <row r="51" spans="1:10" ht="14.25" customHeight="1">
      <c r="A51" s="55">
        <v>121</v>
      </c>
      <c r="B51" s="55">
        <v>122</v>
      </c>
      <c r="C51" s="55">
        <v>123</v>
      </c>
      <c r="D51" s="55">
        <v>124</v>
      </c>
      <c r="E51" s="55">
        <v>125</v>
      </c>
      <c r="F51" s="55">
        <v>126</v>
      </c>
      <c r="G51" s="55">
        <v>127</v>
      </c>
      <c r="H51" s="55">
        <v>128</v>
      </c>
      <c r="I51" s="55">
        <v>129</v>
      </c>
      <c r="J51" s="55">
        <v>130</v>
      </c>
    </row>
    <row r="52" spans="1:10" s="57" customFormat="1" ht="18" customHeight="1">
      <c r="A52" s="56" t="str">
        <f aca="true" t="shared" si="36" ref="A52:J52">CONCATENATE(VLOOKUP(A51,lp,4,FALSE)," ",VLOOKUP(A51,lp,3,FALSE))</f>
        <v> </v>
      </c>
      <c r="B52" s="56" t="str">
        <f t="shared" si="36"/>
        <v> </v>
      </c>
      <c r="C52" s="56" t="str">
        <f t="shared" si="36"/>
        <v> </v>
      </c>
      <c r="D52" s="56" t="str">
        <f t="shared" si="36"/>
        <v> </v>
      </c>
      <c r="E52" s="56" t="str">
        <f t="shared" si="36"/>
        <v> </v>
      </c>
      <c r="F52" s="56" t="str">
        <f t="shared" si="36"/>
        <v> </v>
      </c>
      <c r="G52" s="56" t="str">
        <f t="shared" si="36"/>
        <v> </v>
      </c>
      <c r="H52" s="56" t="str">
        <f t="shared" si="36"/>
        <v> </v>
      </c>
      <c r="I52" s="56" t="str">
        <f t="shared" si="36"/>
        <v> </v>
      </c>
      <c r="J52" s="56" t="str">
        <f t="shared" si="36"/>
        <v> </v>
      </c>
    </row>
    <row r="53" spans="1:10" s="57" customFormat="1" ht="18" customHeight="1">
      <c r="A53" s="56" t="str">
        <f aca="true" t="shared" si="37" ref="A53:J53">IF(A52=" "," ",VLOOKUP(A51,lp,5,FALSE))</f>
        <v> </v>
      </c>
      <c r="B53" s="56" t="str">
        <f t="shared" si="37"/>
        <v> </v>
      </c>
      <c r="C53" s="56" t="str">
        <f t="shared" si="37"/>
        <v> </v>
      </c>
      <c r="D53" s="56" t="str">
        <f t="shared" si="37"/>
        <v> </v>
      </c>
      <c r="E53" s="56" t="str">
        <f t="shared" si="37"/>
        <v> </v>
      </c>
      <c r="F53" s="56" t="str">
        <f t="shared" si="37"/>
        <v> </v>
      </c>
      <c r="G53" s="56" t="str">
        <f t="shared" si="37"/>
        <v> </v>
      </c>
      <c r="H53" s="56" t="str">
        <f t="shared" si="37"/>
        <v> </v>
      </c>
      <c r="I53" s="56" t="str">
        <f t="shared" si="37"/>
        <v> </v>
      </c>
      <c r="J53" s="56" t="str">
        <f t="shared" si="37"/>
        <v> </v>
      </c>
    </row>
    <row r="54" spans="1:10" s="57" customFormat="1" ht="11.25" customHeight="1">
      <c r="A54" s="105">
        <f aca="true" t="shared" si="38" ref="A54:J54">IF(A52="","",VLOOKUP(A51,lp,6,FALSE))</f>
        <v>0</v>
      </c>
      <c r="B54" s="105">
        <f t="shared" si="38"/>
        <v>0</v>
      </c>
      <c r="C54" s="105">
        <f t="shared" si="38"/>
        <v>0</v>
      </c>
      <c r="D54" s="105">
        <f t="shared" si="38"/>
        <v>0</v>
      </c>
      <c r="E54" s="105">
        <f t="shared" si="38"/>
        <v>0</v>
      </c>
      <c r="F54" s="105">
        <f t="shared" si="38"/>
        <v>0</v>
      </c>
      <c r="G54" s="105">
        <f t="shared" si="38"/>
        <v>0</v>
      </c>
      <c r="H54" s="105">
        <f t="shared" si="38"/>
        <v>0</v>
      </c>
      <c r="I54" s="105">
        <f t="shared" si="38"/>
        <v>0</v>
      </c>
      <c r="J54" s="105">
        <f t="shared" si="38"/>
        <v>0</v>
      </c>
    </row>
    <row r="55" spans="1:10" ht="14.25" customHeight="1">
      <c r="A55" s="55">
        <v>131</v>
      </c>
      <c r="B55" s="55">
        <v>132</v>
      </c>
      <c r="C55" s="55">
        <v>133</v>
      </c>
      <c r="D55" s="55">
        <v>134</v>
      </c>
      <c r="E55" s="55">
        <v>135</v>
      </c>
      <c r="F55" s="55">
        <v>136</v>
      </c>
      <c r="G55" s="55">
        <v>137</v>
      </c>
      <c r="H55" s="55">
        <v>138</v>
      </c>
      <c r="I55" s="55">
        <v>139</v>
      </c>
      <c r="J55" s="55">
        <v>140</v>
      </c>
    </row>
    <row r="56" spans="1:10" s="57" customFormat="1" ht="18" customHeight="1">
      <c r="A56" s="56" t="str">
        <f aca="true" t="shared" si="39" ref="A56:J56">CONCATENATE(VLOOKUP(A55,lp,4,FALSE)," ",VLOOKUP(A55,lp,3,FALSE))</f>
        <v> </v>
      </c>
      <c r="B56" s="56" t="str">
        <f t="shared" si="39"/>
        <v> </v>
      </c>
      <c r="C56" s="56" t="str">
        <f t="shared" si="39"/>
        <v> </v>
      </c>
      <c r="D56" s="56" t="str">
        <f t="shared" si="39"/>
        <v> </v>
      </c>
      <c r="E56" s="56" t="str">
        <f t="shared" si="39"/>
        <v> </v>
      </c>
      <c r="F56" s="56" t="str">
        <f t="shared" si="39"/>
        <v> </v>
      </c>
      <c r="G56" s="56" t="str">
        <f t="shared" si="39"/>
        <v> </v>
      </c>
      <c r="H56" s="56" t="str">
        <f t="shared" si="39"/>
        <v> </v>
      </c>
      <c r="I56" s="56" t="str">
        <f t="shared" si="39"/>
        <v> </v>
      </c>
      <c r="J56" s="56" t="str">
        <f t="shared" si="39"/>
        <v> </v>
      </c>
    </row>
    <row r="57" spans="1:10" s="57" customFormat="1" ht="18" customHeight="1">
      <c r="A57" s="56" t="str">
        <f aca="true" t="shared" si="40" ref="A57:J57">IF(A56=" "," ",VLOOKUP(A55,lp,5,FALSE))</f>
        <v> </v>
      </c>
      <c r="B57" s="56" t="str">
        <f t="shared" si="40"/>
        <v> </v>
      </c>
      <c r="C57" s="56" t="str">
        <f t="shared" si="40"/>
        <v> </v>
      </c>
      <c r="D57" s="56" t="str">
        <f t="shared" si="40"/>
        <v> </v>
      </c>
      <c r="E57" s="56" t="str">
        <f t="shared" si="40"/>
        <v> </v>
      </c>
      <c r="F57" s="56" t="str">
        <f t="shared" si="40"/>
        <v> </v>
      </c>
      <c r="G57" s="56" t="str">
        <f t="shared" si="40"/>
        <v> </v>
      </c>
      <c r="H57" s="56" t="str">
        <f t="shared" si="40"/>
        <v> </v>
      </c>
      <c r="I57" s="56" t="str">
        <f t="shared" si="40"/>
        <v> </v>
      </c>
      <c r="J57" s="56" t="str">
        <f t="shared" si="40"/>
        <v> </v>
      </c>
    </row>
    <row r="58" spans="1:10" s="57" customFormat="1" ht="18" customHeight="1">
      <c r="A58" s="101">
        <f aca="true" t="shared" si="41" ref="A58:J58">IF(A56="","",VLOOKUP(A55,lp,6,FALSE))</f>
        <v>0</v>
      </c>
      <c r="B58" s="101">
        <f t="shared" si="41"/>
        <v>0</v>
      </c>
      <c r="C58" s="101">
        <f t="shared" si="41"/>
        <v>0</v>
      </c>
      <c r="D58" s="101">
        <f t="shared" si="41"/>
        <v>0</v>
      </c>
      <c r="E58" s="101">
        <f t="shared" si="41"/>
        <v>0</v>
      </c>
      <c r="F58" s="101">
        <f t="shared" si="41"/>
        <v>0</v>
      </c>
      <c r="G58" s="101">
        <f t="shared" si="41"/>
        <v>0</v>
      </c>
      <c r="H58" s="101">
        <f t="shared" si="41"/>
        <v>0</v>
      </c>
      <c r="I58" s="101">
        <f t="shared" si="41"/>
        <v>0</v>
      </c>
      <c r="J58" s="101">
        <f t="shared" si="41"/>
        <v>0</v>
      </c>
    </row>
    <row r="59" spans="1:10" ht="14.25" customHeight="1">
      <c r="A59" s="55">
        <v>141</v>
      </c>
      <c r="B59" s="55">
        <v>142</v>
      </c>
      <c r="C59" s="55">
        <v>143</v>
      </c>
      <c r="D59" s="55">
        <v>144</v>
      </c>
      <c r="E59" s="55">
        <v>145</v>
      </c>
      <c r="F59" s="55">
        <v>146</v>
      </c>
      <c r="G59" s="55">
        <v>147</v>
      </c>
      <c r="H59" s="55">
        <v>148</v>
      </c>
      <c r="I59" s="55">
        <v>149</v>
      </c>
      <c r="J59" s="55">
        <v>150</v>
      </c>
    </row>
    <row r="60" spans="1:10" s="57" customFormat="1" ht="18" customHeight="1">
      <c r="A60" s="56" t="str">
        <f aca="true" t="shared" si="42" ref="A60:J60">CONCATENATE(VLOOKUP(A59,lp,4,FALSE)," ",VLOOKUP(A59,lp,3,FALSE))</f>
        <v> </v>
      </c>
      <c r="B60" s="56" t="str">
        <f t="shared" si="42"/>
        <v> </v>
      </c>
      <c r="C60" s="56" t="str">
        <f t="shared" si="42"/>
        <v> </v>
      </c>
      <c r="D60" s="56" t="str">
        <f t="shared" si="42"/>
        <v> </v>
      </c>
      <c r="E60" s="56" t="str">
        <f t="shared" si="42"/>
        <v> </v>
      </c>
      <c r="F60" s="56" t="str">
        <f t="shared" si="42"/>
        <v> </v>
      </c>
      <c r="G60" s="56" t="str">
        <f t="shared" si="42"/>
        <v> </v>
      </c>
      <c r="H60" s="56" t="str">
        <f t="shared" si="42"/>
        <v> </v>
      </c>
      <c r="I60" s="56" t="str">
        <f t="shared" si="42"/>
        <v> </v>
      </c>
      <c r="J60" s="56" t="str">
        <f t="shared" si="42"/>
        <v> </v>
      </c>
    </row>
    <row r="61" spans="1:10" s="57" customFormat="1" ht="18" customHeight="1">
      <c r="A61" s="56" t="str">
        <f aca="true" t="shared" si="43" ref="A61:J61">IF(A60=" "," ",VLOOKUP(A59,lp,5,FALSE))</f>
        <v> </v>
      </c>
      <c r="B61" s="56" t="str">
        <f t="shared" si="43"/>
        <v> </v>
      </c>
      <c r="C61" s="56" t="str">
        <f t="shared" si="43"/>
        <v> </v>
      </c>
      <c r="D61" s="56" t="str">
        <f t="shared" si="43"/>
        <v> </v>
      </c>
      <c r="E61" s="56" t="str">
        <f t="shared" si="43"/>
        <v> </v>
      </c>
      <c r="F61" s="56" t="str">
        <f t="shared" si="43"/>
        <v> </v>
      </c>
      <c r="G61" s="56" t="str">
        <f t="shared" si="43"/>
        <v> </v>
      </c>
      <c r="H61" s="56" t="str">
        <f t="shared" si="43"/>
        <v> </v>
      </c>
      <c r="I61" s="56" t="str">
        <f t="shared" si="43"/>
        <v> </v>
      </c>
      <c r="J61" s="56" t="str">
        <f t="shared" si="43"/>
        <v> </v>
      </c>
    </row>
    <row r="62" spans="1:10" s="57" customFormat="1" ht="18" customHeight="1">
      <c r="A62" s="101">
        <f aca="true" t="shared" si="44" ref="A62:J62">IF(A60="","",VLOOKUP(A59,lp,6,FALSE))</f>
        <v>0</v>
      </c>
      <c r="B62" s="101">
        <f t="shared" si="44"/>
        <v>0</v>
      </c>
      <c r="C62" s="101">
        <f t="shared" si="44"/>
        <v>0</v>
      </c>
      <c r="D62" s="101">
        <f t="shared" si="44"/>
        <v>0</v>
      </c>
      <c r="E62" s="101">
        <f t="shared" si="44"/>
        <v>0</v>
      </c>
      <c r="F62" s="101">
        <f t="shared" si="44"/>
        <v>0</v>
      </c>
      <c r="G62" s="101">
        <f t="shared" si="44"/>
        <v>0</v>
      </c>
      <c r="H62" s="101">
        <f t="shared" si="44"/>
        <v>0</v>
      </c>
      <c r="I62" s="101">
        <f t="shared" si="44"/>
        <v>0</v>
      </c>
      <c r="J62" s="101">
        <f t="shared" si="44"/>
        <v>0</v>
      </c>
    </row>
    <row r="63" spans="1:10" ht="14.25" customHeight="1">
      <c r="A63" s="55">
        <v>151</v>
      </c>
      <c r="B63" s="55">
        <v>152</v>
      </c>
      <c r="C63" s="55">
        <v>153</v>
      </c>
      <c r="D63" s="55">
        <v>154</v>
      </c>
      <c r="E63" s="55">
        <v>155</v>
      </c>
      <c r="F63" s="55">
        <v>156</v>
      </c>
      <c r="G63" s="55">
        <v>157</v>
      </c>
      <c r="H63" s="55">
        <v>158</v>
      </c>
      <c r="I63" s="55">
        <v>159</v>
      </c>
      <c r="J63" s="55">
        <v>160</v>
      </c>
    </row>
    <row r="64" spans="1:10" s="57" customFormat="1" ht="18" customHeight="1">
      <c r="A64" s="56" t="str">
        <f aca="true" t="shared" si="45" ref="A64:J64">CONCATENATE(VLOOKUP(A63,lp,4,FALSE)," ",VLOOKUP(A63,lp,3,FALSE))</f>
        <v> </v>
      </c>
      <c r="B64" s="56" t="str">
        <f t="shared" si="45"/>
        <v> </v>
      </c>
      <c r="C64" s="56" t="str">
        <f t="shared" si="45"/>
        <v> </v>
      </c>
      <c r="D64" s="56" t="str">
        <f t="shared" si="45"/>
        <v> </v>
      </c>
      <c r="E64" s="56" t="str">
        <f t="shared" si="45"/>
        <v> </v>
      </c>
      <c r="F64" s="56" t="str">
        <f t="shared" si="45"/>
        <v> </v>
      </c>
      <c r="G64" s="56" t="str">
        <f t="shared" si="45"/>
        <v> </v>
      </c>
      <c r="H64" s="56" t="str">
        <f t="shared" si="45"/>
        <v> </v>
      </c>
      <c r="I64" s="56" t="str">
        <f t="shared" si="45"/>
        <v> </v>
      </c>
      <c r="J64" s="56" t="str">
        <f t="shared" si="45"/>
        <v> </v>
      </c>
    </row>
    <row r="65" spans="1:10" s="57" customFormat="1" ht="18" customHeight="1">
      <c r="A65" s="56" t="str">
        <f aca="true" t="shared" si="46" ref="A65:J65">IF(A64=" "," ",VLOOKUP(A63,lp,5,FALSE))</f>
        <v> </v>
      </c>
      <c r="B65" s="56" t="str">
        <f t="shared" si="46"/>
        <v> </v>
      </c>
      <c r="C65" s="56" t="str">
        <f t="shared" si="46"/>
        <v> </v>
      </c>
      <c r="D65" s="56" t="str">
        <f t="shared" si="46"/>
        <v> </v>
      </c>
      <c r="E65" s="56" t="str">
        <f t="shared" si="46"/>
        <v> </v>
      </c>
      <c r="F65" s="56" t="str">
        <f t="shared" si="46"/>
        <v> </v>
      </c>
      <c r="G65" s="56" t="str">
        <f t="shared" si="46"/>
        <v> </v>
      </c>
      <c r="H65" s="56" t="str">
        <f t="shared" si="46"/>
        <v> </v>
      </c>
      <c r="I65" s="56" t="str">
        <f t="shared" si="46"/>
        <v> </v>
      </c>
      <c r="J65" s="56" t="str">
        <f t="shared" si="46"/>
        <v> </v>
      </c>
    </row>
    <row r="66" spans="1:10" s="57" customFormat="1" ht="18" customHeight="1">
      <c r="A66" s="101">
        <f aca="true" t="shared" si="47" ref="A66:J66">IF(A64="","",VLOOKUP(A63,lp,6,FALSE))</f>
        <v>0</v>
      </c>
      <c r="B66" s="101">
        <f t="shared" si="47"/>
        <v>0</v>
      </c>
      <c r="C66" s="101">
        <f t="shared" si="47"/>
        <v>0</v>
      </c>
      <c r="D66" s="101">
        <f t="shared" si="47"/>
        <v>0</v>
      </c>
      <c r="E66" s="101">
        <f t="shared" si="47"/>
        <v>0</v>
      </c>
      <c r="F66" s="101">
        <f t="shared" si="47"/>
        <v>0</v>
      </c>
      <c r="G66" s="101">
        <f t="shared" si="47"/>
        <v>0</v>
      </c>
      <c r="H66" s="101">
        <f t="shared" si="47"/>
        <v>0</v>
      </c>
      <c r="I66" s="101">
        <f t="shared" si="47"/>
        <v>0</v>
      </c>
      <c r="J66" s="101">
        <f t="shared" si="47"/>
        <v>0</v>
      </c>
    </row>
    <row r="67" spans="1:10" ht="14.25" customHeight="1">
      <c r="A67" s="55">
        <v>161</v>
      </c>
      <c r="B67" s="55">
        <v>162</v>
      </c>
      <c r="C67" s="55">
        <v>163</v>
      </c>
      <c r="D67" s="55">
        <v>164</v>
      </c>
      <c r="E67" s="55">
        <v>165</v>
      </c>
      <c r="F67" s="55">
        <v>166</v>
      </c>
      <c r="G67" s="55">
        <v>167</v>
      </c>
      <c r="H67" s="55">
        <v>168</v>
      </c>
      <c r="I67" s="55">
        <v>169</v>
      </c>
      <c r="J67" s="55">
        <v>170</v>
      </c>
    </row>
    <row r="68" spans="1:10" s="57" customFormat="1" ht="18" customHeight="1">
      <c r="A68" s="56" t="str">
        <f aca="true" t="shared" si="48" ref="A68:J68">CONCATENATE(VLOOKUP(A67,lp,4,FALSE)," ",VLOOKUP(A67,lp,3,FALSE))</f>
        <v> </v>
      </c>
      <c r="B68" s="56" t="str">
        <f t="shared" si="48"/>
        <v> </v>
      </c>
      <c r="C68" s="56" t="str">
        <f t="shared" si="48"/>
        <v> </v>
      </c>
      <c r="D68" s="56" t="str">
        <f t="shared" si="48"/>
        <v> </v>
      </c>
      <c r="E68" s="56" t="str">
        <f t="shared" si="48"/>
        <v> </v>
      </c>
      <c r="F68" s="56" t="str">
        <f t="shared" si="48"/>
        <v> </v>
      </c>
      <c r="G68" s="56" t="str">
        <f t="shared" si="48"/>
        <v> </v>
      </c>
      <c r="H68" s="56" t="str">
        <f t="shared" si="48"/>
        <v> </v>
      </c>
      <c r="I68" s="56" t="str">
        <f t="shared" si="48"/>
        <v> </v>
      </c>
      <c r="J68" s="56" t="str">
        <f t="shared" si="48"/>
        <v> </v>
      </c>
    </row>
    <row r="69" spans="1:10" s="57" customFormat="1" ht="18" customHeight="1">
      <c r="A69" s="56" t="str">
        <f aca="true" t="shared" si="49" ref="A69:J69">IF(A68=" "," ",VLOOKUP(A67,lp,5,FALSE))</f>
        <v> </v>
      </c>
      <c r="B69" s="56" t="str">
        <f t="shared" si="49"/>
        <v> </v>
      </c>
      <c r="C69" s="56" t="str">
        <f t="shared" si="49"/>
        <v> </v>
      </c>
      <c r="D69" s="56" t="str">
        <f t="shared" si="49"/>
        <v> </v>
      </c>
      <c r="E69" s="56" t="str">
        <f t="shared" si="49"/>
        <v> </v>
      </c>
      <c r="F69" s="56" t="str">
        <f t="shared" si="49"/>
        <v> </v>
      </c>
      <c r="G69" s="56" t="str">
        <f t="shared" si="49"/>
        <v> </v>
      </c>
      <c r="H69" s="56" t="str">
        <f t="shared" si="49"/>
        <v> </v>
      </c>
      <c r="I69" s="56" t="str">
        <f t="shared" si="49"/>
        <v> </v>
      </c>
      <c r="J69" s="56" t="str">
        <f t="shared" si="49"/>
        <v> </v>
      </c>
    </row>
    <row r="70" spans="1:10" s="57" customFormat="1" ht="18" customHeight="1">
      <c r="A70" s="101">
        <f aca="true" t="shared" si="50" ref="A70:J70">IF(A68="","",VLOOKUP(A67,lp,6,FALSE))</f>
        <v>0</v>
      </c>
      <c r="B70" s="101">
        <f t="shared" si="50"/>
        <v>0</v>
      </c>
      <c r="C70" s="101">
        <f t="shared" si="50"/>
        <v>0</v>
      </c>
      <c r="D70" s="101">
        <f t="shared" si="50"/>
        <v>0</v>
      </c>
      <c r="E70" s="101">
        <f t="shared" si="50"/>
        <v>0</v>
      </c>
      <c r="F70" s="101">
        <f t="shared" si="50"/>
        <v>0</v>
      </c>
      <c r="G70" s="101">
        <f t="shared" si="50"/>
        <v>0</v>
      </c>
      <c r="H70" s="101">
        <f t="shared" si="50"/>
        <v>0</v>
      </c>
      <c r="I70" s="101">
        <f t="shared" si="50"/>
        <v>0</v>
      </c>
      <c r="J70" s="101">
        <f t="shared" si="50"/>
        <v>0</v>
      </c>
    </row>
    <row r="71" spans="1:10" ht="14.25" customHeight="1">
      <c r="A71" s="55">
        <v>171</v>
      </c>
      <c r="B71" s="55">
        <v>172</v>
      </c>
      <c r="C71" s="55">
        <v>173</v>
      </c>
      <c r="D71" s="55">
        <v>174</v>
      </c>
      <c r="E71" s="55">
        <v>175</v>
      </c>
      <c r="F71" s="55">
        <v>176</v>
      </c>
      <c r="G71" s="55">
        <v>177</v>
      </c>
      <c r="H71" s="55">
        <v>178</v>
      </c>
      <c r="I71" s="55">
        <v>179</v>
      </c>
      <c r="J71" s="55">
        <v>180</v>
      </c>
    </row>
    <row r="72" spans="1:10" s="57" customFormat="1" ht="18" customHeight="1">
      <c r="A72" s="56" t="str">
        <f aca="true" t="shared" si="51" ref="A72:J72">CONCATENATE(VLOOKUP(A71,lp,4,FALSE)," ",VLOOKUP(A71,lp,3,FALSE))</f>
        <v> </v>
      </c>
      <c r="B72" s="56" t="str">
        <f t="shared" si="51"/>
        <v> </v>
      </c>
      <c r="C72" s="56" t="str">
        <f t="shared" si="51"/>
        <v> </v>
      </c>
      <c r="D72" s="56" t="str">
        <f t="shared" si="51"/>
        <v> </v>
      </c>
      <c r="E72" s="56" t="str">
        <f t="shared" si="51"/>
        <v> </v>
      </c>
      <c r="F72" s="56" t="str">
        <f t="shared" si="51"/>
        <v> </v>
      </c>
      <c r="G72" s="56" t="str">
        <f t="shared" si="51"/>
        <v> </v>
      </c>
      <c r="H72" s="56" t="str">
        <f t="shared" si="51"/>
        <v> </v>
      </c>
      <c r="I72" s="56" t="str">
        <f t="shared" si="51"/>
        <v> </v>
      </c>
      <c r="J72" s="56" t="str">
        <f t="shared" si="51"/>
        <v> </v>
      </c>
    </row>
    <row r="73" spans="1:10" s="57" customFormat="1" ht="18" customHeight="1">
      <c r="A73" s="56" t="str">
        <f aca="true" t="shared" si="52" ref="A73:J73">IF(A72=" "," ",VLOOKUP(A71,lp,5,FALSE))</f>
        <v> </v>
      </c>
      <c r="B73" s="56" t="str">
        <f t="shared" si="52"/>
        <v> </v>
      </c>
      <c r="C73" s="56" t="str">
        <f t="shared" si="52"/>
        <v> </v>
      </c>
      <c r="D73" s="56" t="str">
        <f t="shared" si="52"/>
        <v> </v>
      </c>
      <c r="E73" s="56" t="str">
        <f t="shared" si="52"/>
        <v> </v>
      </c>
      <c r="F73" s="56" t="str">
        <f t="shared" si="52"/>
        <v> </v>
      </c>
      <c r="G73" s="56" t="str">
        <f t="shared" si="52"/>
        <v> </v>
      </c>
      <c r="H73" s="56" t="str">
        <f t="shared" si="52"/>
        <v> </v>
      </c>
      <c r="I73" s="56" t="str">
        <f t="shared" si="52"/>
        <v> </v>
      </c>
      <c r="J73" s="56" t="str">
        <f t="shared" si="52"/>
        <v> </v>
      </c>
    </row>
    <row r="74" spans="1:10" s="57" customFormat="1" ht="18" customHeight="1">
      <c r="A74" s="101">
        <f aca="true" t="shared" si="53" ref="A74:J74">IF(A72="","",VLOOKUP(A71,lp,6,FALSE))</f>
        <v>0</v>
      </c>
      <c r="B74" s="101">
        <f t="shared" si="53"/>
        <v>0</v>
      </c>
      <c r="C74" s="101">
        <f t="shared" si="53"/>
        <v>0</v>
      </c>
      <c r="D74" s="101">
        <f t="shared" si="53"/>
        <v>0</v>
      </c>
      <c r="E74" s="101">
        <f t="shared" si="53"/>
        <v>0</v>
      </c>
      <c r="F74" s="101">
        <f t="shared" si="53"/>
        <v>0</v>
      </c>
      <c r="G74" s="101">
        <f t="shared" si="53"/>
        <v>0</v>
      </c>
      <c r="H74" s="101">
        <f t="shared" si="53"/>
        <v>0</v>
      </c>
      <c r="I74" s="101">
        <f t="shared" si="53"/>
        <v>0</v>
      </c>
      <c r="J74" s="101">
        <f t="shared" si="53"/>
        <v>0</v>
      </c>
    </row>
    <row r="75" spans="1:10" ht="14.25" customHeight="1">
      <c r="A75" s="55">
        <v>181</v>
      </c>
      <c r="B75" s="55">
        <v>182</v>
      </c>
      <c r="C75" s="55">
        <v>183</v>
      </c>
      <c r="D75" s="55">
        <v>184</v>
      </c>
      <c r="E75" s="55">
        <v>185</v>
      </c>
      <c r="F75" s="55">
        <v>186</v>
      </c>
      <c r="G75" s="55">
        <v>187</v>
      </c>
      <c r="H75" s="55">
        <v>188</v>
      </c>
      <c r="I75" s="55">
        <v>189</v>
      </c>
      <c r="J75" s="55">
        <v>190</v>
      </c>
    </row>
    <row r="76" spans="1:10" s="57" customFormat="1" ht="18" customHeight="1">
      <c r="A76" s="56" t="str">
        <f aca="true" t="shared" si="54" ref="A76:J76">CONCATENATE(VLOOKUP(A75,lp,4,FALSE)," ",VLOOKUP(A75,lp,3,FALSE))</f>
        <v> </v>
      </c>
      <c r="B76" s="56" t="str">
        <f t="shared" si="54"/>
        <v> </v>
      </c>
      <c r="C76" s="56" t="str">
        <f t="shared" si="54"/>
        <v> </v>
      </c>
      <c r="D76" s="56" t="str">
        <f t="shared" si="54"/>
        <v> </v>
      </c>
      <c r="E76" s="56" t="str">
        <f t="shared" si="54"/>
        <v> </v>
      </c>
      <c r="F76" s="56" t="str">
        <f t="shared" si="54"/>
        <v> </v>
      </c>
      <c r="G76" s="56" t="str">
        <f t="shared" si="54"/>
        <v> </v>
      </c>
      <c r="H76" s="56" t="str">
        <f t="shared" si="54"/>
        <v> </v>
      </c>
      <c r="I76" s="56" t="str">
        <f t="shared" si="54"/>
        <v> </v>
      </c>
      <c r="J76" s="56" t="str">
        <f t="shared" si="54"/>
        <v> </v>
      </c>
    </row>
    <row r="77" spans="1:10" s="57" customFormat="1" ht="18" customHeight="1">
      <c r="A77" s="56" t="str">
        <f aca="true" t="shared" si="55" ref="A77:J77">IF(A76=" "," ",VLOOKUP(A75,lp,5,FALSE))</f>
        <v> </v>
      </c>
      <c r="B77" s="56" t="str">
        <f t="shared" si="55"/>
        <v> </v>
      </c>
      <c r="C77" s="56" t="str">
        <f t="shared" si="55"/>
        <v> </v>
      </c>
      <c r="D77" s="56" t="str">
        <f t="shared" si="55"/>
        <v> </v>
      </c>
      <c r="E77" s="56" t="str">
        <f t="shared" si="55"/>
        <v> </v>
      </c>
      <c r="F77" s="56" t="str">
        <f t="shared" si="55"/>
        <v> </v>
      </c>
      <c r="G77" s="56" t="str">
        <f t="shared" si="55"/>
        <v> </v>
      </c>
      <c r="H77" s="56" t="str">
        <f t="shared" si="55"/>
        <v> </v>
      </c>
      <c r="I77" s="56" t="str">
        <f t="shared" si="55"/>
        <v> </v>
      </c>
      <c r="J77" s="56" t="str">
        <f t="shared" si="55"/>
        <v> </v>
      </c>
    </row>
    <row r="78" spans="1:10" s="57" customFormat="1" ht="18" customHeight="1">
      <c r="A78" s="101">
        <f aca="true" t="shared" si="56" ref="A78:J78">IF(A76="","",VLOOKUP(A75,lp,6,FALSE))</f>
        <v>0</v>
      </c>
      <c r="B78" s="101">
        <f t="shared" si="56"/>
        <v>0</v>
      </c>
      <c r="C78" s="101">
        <f t="shared" si="56"/>
        <v>0</v>
      </c>
      <c r="D78" s="101">
        <f t="shared" si="56"/>
        <v>0</v>
      </c>
      <c r="E78" s="101">
        <f t="shared" si="56"/>
        <v>0</v>
      </c>
      <c r="F78" s="101">
        <f t="shared" si="56"/>
        <v>0</v>
      </c>
      <c r="G78" s="101">
        <f t="shared" si="56"/>
        <v>0</v>
      </c>
      <c r="H78" s="101">
        <f t="shared" si="56"/>
        <v>0</v>
      </c>
      <c r="I78" s="101">
        <f t="shared" si="56"/>
        <v>0</v>
      </c>
      <c r="J78" s="101">
        <f t="shared" si="56"/>
        <v>0</v>
      </c>
    </row>
    <row r="79" spans="1:10" ht="16.5">
      <c r="A79" s="55">
        <v>191</v>
      </c>
      <c r="B79" s="55">
        <v>192</v>
      </c>
      <c r="C79" s="55">
        <v>193</v>
      </c>
      <c r="D79" s="55">
        <v>194</v>
      </c>
      <c r="E79" s="55">
        <v>195</v>
      </c>
      <c r="F79" s="55">
        <v>196</v>
      </c>
      <c r="G79" s="55">
        <v>197</v>
      </c>
      <c r="H79" s="55">
        <v>198</v>
      </c>
      <c r="I79" s="55">
        <v>199</v>
      </c>
      <c r="J79" s="55">
        <v>200</v>
      </c>
    </row>
    <row r="80" spans="1:10" ht="15">
      <c r="A80" s="56" t="str">
        <f aca="true" t="shared" si="57" ref="A80:J80">CONCATENATE(VLOOKUP(A79,lp,4,FALSE)," ",VLOOKUP(A79,lp,3,FALSE))</f>
        <v> </v>
      </c>
      <c r="B80" s="56" t="str">
        <f t="shared" si="57"/>
        <v> </v>
      </c>
      <c r="C80" s="56" t="str">
        <f t="shared" si="57"/>
        <v> </v>
      </c>
      <c r="D80" s="56" t="str">
        <f t="shared" si="57"/>
        <v> </v>
      </c>
      <c r="E80" s="56" t="str">
        <f t="shared" si="57"/>
        <v> </v>
      </c>
      <c r="F80" s="56" t="str">
        <f t="shared" si="57"/>
        <v> </v>
      </c>
      <c r="G80" s="56" t="str">
        <f t="shared" si="57"/>
        <v> </v>
      </c>
      <c r="H80" s="56" t="str">
        <f t="shared" si="57"/>
        <v> </v>
      </c>
      <c r="I80" s="56" t="str">
        <f t="shared" si="57"/>
        <v> </v>
      </c>
      <c r="J80" s="56" t="str">
        <f t="shared" si="57"/>
        <v> </v>
      </c>
    </row>
    <row r="81" spans="1:10" ht="15">
      <c r="A81" s="56" t="str">
        <f aca="true" t="shared" si="58" ref="A81:J81">IF(A80=" "," ",VLOOKUP(A79,lp,5,FALSE))</f>
        <v> </v>
      </c>
      <c r="B81" s="56" t="str">
        <f t="shared" si="58"/>
        <v> </v>
      </c>
      <c r="C81" s="56" t="str">
        <f t="shared" si="58"/>
        <v> </v>
      </c>
      <c r="D81" s="56" t="str">
        <f t="shared" si="58"/>
        <v> </v>
      </c>
      <c r="E81" s="56" t="str">
        <f t="shared" si="58"/>
        <v> </v>
      </c>
      <c r="F81" s="56" t="str">
        <f t="shared" si="58"/>
        <v> </v>
      </c>
      <c r="G81" s="56" t="str">
        <f t="shared" si="58"/>
        <v> </v>
      </c>
      <c r="H81" s="56" t="str">
        <f t="shared" si="58"/>
        <v> </v>
      </c>
      <c r="I81" s="56" t="str">
        <f t="shared" si="58"/>
        <v> </v>
      </c>
      <c r="J81" s="56" t="str">
        <f t="shared" si="58"/>
        <v> </v>
      </c>
    </row>
    <row r="82" spans="1:10" ht="15">
      <c r="A82" s="101">
        <f aca="true" t="shared" si="59" ref="A82:J82">IF(A80="","",VLOOKUP(A79,lp,6,FALSE))</f>
        <v>0</v>
      </c>
      <c r="B82" s="101">
        <f t="shared" si="59"/>
        <v>0</v>
      </c>
      <c r="C82" s="101">
        <f t="shared" si="59"/>
        <v>0</v>
      </c>
      <c r="D82" s="101">
        <f t="shared" si="59"/>
        <v>0</v>
      </c>
      <c r="E82" s="101">
        <f t="shared" si="59"/>
        <v>0</v>
      </c>
      <c r="F82" s="101">
        <f t="shared" si="59"/>
        <v>0</v>
      </c>
      <c r="G82" s="101">
        <f t="shared" si="59"/>
        <v>0</v>
      </c>
      <c r="H82" s="101">
        <f t="shared" si="59"/>
        <v>0</v>
      </c>
      <c r="I82" s="101">
        <f t="shared" si="59"/>
        <v>0</v>
      </c>
      <c r="J82" s="101">
        <f t="shared" si="59"/>
        <v>0</v>
      </c>
    </row>
  </sheetData>
  <sheetProtection/>
  <mergeCells count="1">
    <mergeCell ref="A2:J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27" sqref="D27"/>
    </sheetView>
  </sheetViews>
  <sheetFormatPr defaultColWidth="11.00390625" defaultRowHeight="15.75"/>
  <sheetData>
    <row r="1" spans="2:5" ht="15.75">
      <c r="B1" s="78"/>
      <c r="E1" s="78"/>
    </row>
    <row r="2" spans="1:10" ht="22.5">
      <c r="A2" s="143" t="str">
        <f>+'Liste des engagés'!A2:F3</f>
        <v>59ème RONDE DES KORRIGANS</v>
      </c>
      <c r="B2" s="143"/>
      <c r="C2" s="143"/>
      <c r="D2" s="143"/>
      <c r="E2" s="143"/>
      <c r="F2" s="143"/>
      <c r="G2" s="143"/>
      <c r="H2" s="143"/>
      <c r="I2" s="143"/>
      <c r="J2" s="143"/>
    </row>
    <row r="7" ht="16.5" thickBot="1">
      <c r="I7" t="str">
        <f>+'Liste des engagés'!F8</f>
        <v>Camors le 31/07/2019</v>
      </c>
    </row>
    <row r="8" spans="1:10" ht="21" thickTop="1">
      <c r="A8" s="86"/>
      <c r="B8" s="141" t="s">
        <v>65</v>
      </c>
      <c r="C8" s="141"/>
      <c r="D8" s="141"/>
      <c r="E8" s="141"/>
      <c r="F8" s="141"/>
      <c r="G8" s="141"/>
      <c r="H8" s="141"/>
      <c r="I8" s="141"/>
      <c r="J8" s="142"/>
    </row>
    <row r="9" spans="1:10" ht="16.5" thickBot="1">
      <c r="A9" s="87"/>
      <c r="B9" s="76"/>
      <c r="C9" s="76"/>
      <c r="D9" s="76"/>
      <c r="E9" s="76"/>
      <c r="F9" s="76"/>
      <c r="G9" s="76"/>
      <c r="H9" s="76"/>
      <c r="I9" s="76"/>
      <c r="J9" s="77"/>
    </row>
    <row r="10" spans="1:10" ht="17.25" thickBot="1" thickTop="1">
      <c r="A10" s="75" t="s">
        <v>3</v>
      </c>
      <c r="B10" s="75" t="s">
        <v>54</v>
      </c>
      <c r="C10" s="75" t="s">
        <v>0</v>
      </c>
      <c r="D10" s="73" t="s">
        <v>1</v>
      </c>
      <c r="E10" s="75" t="s">
        <v>57</v>
      </c>
      <c r="F10" s="75" t="s">
        <v>66</v>
      </c>
      <c r="G10" s="75" t="s">
        <v>67</v>
      </c>
      <c r="H10" s="75" t="s">
        <v>68</v>
      </c>
      <c r="I10" s="75" t="s">
        <v>69</v>
      </c>
      <c r="J10" s="75" t="s">
        <v>55</v>
      </c>
    </row>
    <row r="11" spans="1:10" ht="16.5" thickTop="1">
      <c r="A11" s="91">
        <v>1</v>
      </c>
      <c r="B11" s="91"/>
      <c r="C11" s="91">
        <f aca="true" t="shared" si="0" ref="C11:C30">IF(ISBLANK(B11),"",VLOOKUP(B11,lp,3,FALSE))</f>
      </c>
      <c r="D11" s="91">
        <f aca="true" t="shared" si="1" ref="D11:D30">IF(ISBLANK(B11),"",VLOOKUP(B11,lp,4,FALSE))</f>
      </c>
      <c r="E11" s="91">
        <f aca="true" t="shared" si="2" ref="E11:E30">IF(ISBLANK(B11),"",VLOOKUP(B11,lp,5,FALSE))</f>
      </c>
      <c r="F11" s="91"/>
      <c r="G11" s="91"/>
      <c r="H11" s="91"/>
      <c r="I11" s="91"/>
      <c r="J11" s="92">
        <f>SUM(F11:I11)</f>
        <v>0</v>
      </c>
    </row>
    <row r="12" spans="1:10" ht="15.75">
      <c r="A12" s="95">
        <v>2</v>
      </c>
      <c r="B12" s="95"/>
      <c r="C12" s="95">
        <f t="shared" si="0"/>
      </c>
      <c r="D12" s="95">
        <f t="shared" si="1"/>
      </c>
      <c r="E12" s="95">
        <f t="shared" si="2"/>
      </c>
      <c r="F12" s="95"/>
      <c r="G12" s="95"/>
      <c r="H12" s="95"/>
      <c r="I12" s="95"/>
      <c r="J12" s="96">
        <f aca="true" t="shared" si="3" ref="J12:J30">SUM(F12:I12)</f>
        <v>0</v>
      </c>
    </row>
    <row r="13" spans="1:10" ht="15.75">
      <c r="A13" s="95">
        <v>3</v>
      </c>
      <c r="B13" s="95"/>
      <c r="C13" s="95">
        <f t="shared" si="0"/>
      </c>
      <c r="D13" s="95">
        <f t="shared" si="1"/>
      </c>
      <c r="E13" s="95">
        <f t="shared" si="2"/>
      </c>
      <c r="F13" s="95"/>
      <c r="G13" s="95"/>
      <c r="H13" s="95"/>
      <c r="I13" s="95"/>
      <c r="J13" s="96">
        <f t="shared" si="3"/>
        <v>0</v>
      </c>
    </row>
    <row r="14" spans="1:10" ht="15.75">
      <c r="A14" s="95">
        <v>4</v>
      </c>
      <c r="B14" s="95"/>
      <c r="C14" s="95">
        <f t="shared" si="0"/>
      </c>
      <c r="D14" s="95">
        <f t="shared" si="1"/>
      </c>
      <c r="E14" s="95">
        <f t="shared" si="2"/>
      </c>
      <c r="F14" s="95"/>
      <c r="G14" s="95"/>
      <c r="H14" s="95"/>
      <c r="I14" s="95"/>
      <c r="J14" s="96">
        <f t="shared" si="3"/>
        <v>0</v>
      </c>
    </row>
    <row r="15" spans="1:10" ht="15.75">
      <c r="A15" s="95">
        <v>5</v>
      </c>
      <c r="B15" s="95"/>
      <c r="C15" s="95">
        <f t="shared" si="0"/>
      </c>
      <c r="D15" s="95">
        <f t="shared" si="1"/>
      </c>
      <c r="E15" s="95">
        <f t="shared" si="2"/>
      </c>
      <c r="F15" s="95"/>
      <c r="G15" s="95"/>
      <c r="H15" s="95"/>
      <c r="I15" s="95"/>
      <c r="J15" s="96">
        <f t="shared" si="3"/>
        <v>0</v>
      </c>
    </row>
    <row r="16" spans="1:10" ht="15.75">
      <c r="A16" s="95">
        <v>6</v>
      </c>
      <c r="B16" s="95"/>
      <c r="C16" s="95">
        <f t="shared" si="0"/>
      </c>
      <c r="D16" s="95">
        <f t="shared" si="1"/>
      </c>
      <c r="E16" s="95">
        <f t="shared" si="2"/>
      </c>
      <c r="F16" s="95"/>
      <c r="G16" s="95"/>
      <c r="H16" s="95"/>
      <c r="I16" s="95"/>
      <c r="J16" s="96">
        <f t="shared" si="3"/>
        <v>0</v>
      </c>
    </row>
    <row r="17" spans="1:10" ht="15.75">
      <c r="A17" s="95">
        <v>7</v>
      </c>
      <c r="B17" s="95"/>
      <c r="C17" s="95">
        <f t="shared" si="0"/>
      </c>
      <c r="D17" s="95">
        <f t="shared" si="1"/>
      </c>
      <c r="E17" s="95">
        <f t="shared" si="2"/>
      </c>
      <c r="F17" s="95"/>
      <c r="G17" s="95"/>
      <c r="H17" s="95"/>
      <c r="I17" s="95"/>
      <c r="J17" s="96">
        <f t="shared" si="3"/>
        <v>0</v>
      </c>
    </row>
    <row r="18" spans="1:10" ht="15.75">
      <c r="A18" s="95">
        <v>8</v>
      </c>
      <c r="B18" s="95"/>
      <c r="C18" s="95">
        <f t="shared" si="0"/>
      </c>
      <c r="D18" s="95">
        <f t="shared" si="1"/>
      </c>
      <c r="E18" s="95">
        <f t="shared" si="2"/>
      </c>
      <c r="F18" s="95"/>
      <c r="G18" s="95"/>
      <c r="H18" s="95"/>
      <c r="I18" s="95"/>
      <c r="J18" s="96">
        <f t="shared" si="3"/>
        <v>0</v>
      </c>
    </row>
    <row r="19" spans="1:10" ht="15.75">
      <c r="A19" s="95">
        <v>9</v>
      </c>
      <c r="B19" s="95"/>
      <c r="C19" s="95">
        <f t="shared" si="0"/>
      </c>
      <c r="D19" s="95">
        <f t="shared" si="1"/>
      </c>
      <c r="E19" s="95">
        <f t="shared" si="2"/>
      </c>
      <c r="F19" s="95"/>
      <c r="G19" s="95"/>
      <c r="H19" s="95"/>
      <c r="I19" s="95"/>
      <c r="J19" s="96">
        <f t="shared" si="3"/>
        <v>0</v>
      </c>
    </row>
    <row r="20" spans="1:10" ht="15.75">
      <c r="A20" s="95">
        <v>10</v>
      </c>
      <c r="B20" s="95"/>
      <c r="C20" s="95">
        <f t="shared" si="0"/>
      </c>
      <c r="D20" s="95">
        <f t="shared" si="1"/>
      </c>
      <c r="E20" s="95">
        <f t="shared" si="2"/>
      </c>
      <c r="F20" s="95"/>
      <c r="G20" s="95"/>
      <c r="H20" s="95"/>
      <c r="I20" s="95"/>
      <c r="J20" s="96">
        <f t="shared" si="3"/>
        <v>0</v>
      </c>
    </row>
    <row r="21" spans="1:10" ht="15.75">
      <c r="A21" s="95">
        <v>11</v>
      </c>
      <c r="B21" s="95"/>
      <c r="C21" s="95">
        <f t="shared" si="0"/>
      </c>
      <c r="D21" s="95">
        <f t="shared" si="1"/>
      </c>
      <c r="E21" s="95">
        <f t="shared" si="2"/>
      </c>
      <c r="F21" s="95"/>
      <c r="G21" s="95"/>
      <c r="H21" s="95"/>
      <c r="I21" s="95"/>
      <c r="J21" s="96">
        <f t="shared" si="3"/>
        <v>0</v>
      </c>
    </row>
    <row r="22" spans="1:10" ht="15.75">
      <c r="A22" s="95">
        <v>12</v>
      </c>
      <c r="B22" s="95"/>
      <c r="C22" s="95">
        <f t="shared" si="0"/>
      </c>
      <c r="D22" s="95">
        <f t="shared" si="1"/>
      </c>
      <c r="E22" s="95">
        <f t="shared" si="2"/>
      </c>
      <c r="F22" s="95"/>
      <c r="G22" s="95"/>
      <c r="H22" s="95"/>
      <c r="I22" s="95"/>
      <c r="J22" s="96">
        <f t="shared" si="3"/>
        <v>0</v>
      </c>
    </row>
    <row r="23" spans="1:10" ht="15.75">
      <c r="A23" s="95">
        <v>13</v>
      </c>
      <c r="B23" s="95"/>
      <c r="C23" s="95">
        <f t="shared" si="0"/>
      </c>
      <c r="D23" s="95">
        <f t="shared" si="1"/>
      </c>
      <c r="E23" s="95">
        <f t="shared" si="2"/>
      </c>
      <c r="F23" s="95"/>
      <c r="G23" s="95"/>
      <c r="H23" s="95"/>
      <c r="I23" s="95"/>
      <c r="J23" s="96">
        <f t="shared" si="3"/>
        <v>0</v>
      </c>
    </row>
    <row r="24" spans="1:10" ht="15.75">
      <c r="A24" s="95">
        <v>14</v>
      </c>
      <c r="B24" s="95"/>
      <c r="C24" s="95">
        <f t="shared" si="0"/>
      </c>
      <c r="D24" s="95">
        <f t="shared" si="1"/>
      </c>
      <c r="E24" s="95">
        <f t="shared" si="2"/>
      </c>
      <c r="F24" s="95"/>
      <c r="G24" s="95"/>
      <c r="H24" s="95"/>
      <c r="I24" s="95"/>
      <c r="J24" s="96">
        <f t="shared" si="3"/>
        <v>0</v>
      </c>
    </row>
    <row r="25" spans="1:10" ht="15.75">
      <c r="A25" s="95">
        <v>15</v>
      </c>
      <c r="B25" s="95"/>
      <c r="C25" s="95">
        <f t="shared" si="0"/>
      </c>
      <c r="D25" s="95">
        <f t="shared" si="1"/>
      </c>
      <c r="E25" s="95">
        <f t="shared" si="2"/>
      </c>
      <c r="F25" s="95"/>
      <c r="G25" s="95"/>
      <c r="H25" s="95"/>
      <c r="I25" s="95"/>
      <c r="J25" s="96">
        <f t="shared" si="3"/>
        <v>0</v>
      </c>
    </row>
    <row r="26" spans="1:10" ht="15.75">
      <c r="A26" s="95">
        <v>16</v>
      </c>
      <c r="B26" s="95"/>
      <c r="C26" s="95">
        <f t="shared" si="0"/>
      </c>
      <c r="D26" s="95">
        <f t="shared" si="1"/>
      </c>
      <c r="E26" s="95">
        <f t="shared" si="2"/>
      </c>
      <c r="F26" s="95"/>
      <c r="G26" s="95"/>
      <c r="H26" s="95"/>
      <c r="I26" s="95"/>
      <c r="J26" s="96">
        <f t="shared" si="3"/>
        <v>0</v>
      </c>
    </row>
    <row r="27" spans="1:10" ht="15.75">
      <c r="A27" s="95">
        <v>17</v>
      </c>
      <c r="B27" s="95"/>
      <c r="C27" s="95">
        <f t="shared" si="0"/>
      </c>
      <c r="D27" s="95">
        <f t="shared" si="1"/>
      </c>
      <c r="E27" s="95">
        <f t="shared" si="2"/>
      </c>
      <c r="F27" s="95"/>
      <c r="G27" s="95"/>
      <c r="H27" s="95"/>
      <c r="I27" s="95"/>
      <c r="J27" s="96">
        <f t="shared" si="3"/>
        <v>0</v>
      </c>
    </row>
    <row r="28" spans="1:10" ht="15.75">
      <c r="A28" s="95">
        <v>18</v>
      </c>
      <c r="B28" s="95"/>
      <c r="C28" s="95">
        <f t="shared" si="0"/>
      </c>
      <c r="D28" s="95">
        <f t="shared" si="1"/>
      </c>
      <c r="E28" s="95">
        <f t="shared" si="2"/>
      </c>
      <c r="F28" s="95"/>
      <c r="G28" s="95"/>
      <c r="H28" s="95"/>
      <c r="I28" s="95"/>
      <c r="J28" s="96">
        <f t="shared" si="3"/>
        <v>0</v>
      </c>
    </row>
    <row r="29" spans="1:10" ht="15.75">
      <c r="A29" s="95">
        <v>19</v>
      </c>
      <c r="B29" s="95"/>
      <c r="C29" s="95">
        <f t="shared" si="0"/>
      </c>
      <c r="D29" s="95">
        <f t="shared" si="1"/>
      </c>
      <c r="E29" s="95">
        <f t="shared" si="2"/>
      </c>
      <c r="F29" s="95"/>
      <c r="G29" s="95"/>
      <c r="H29" s="95"/>
      <c r="I29" s="95"/>
      <c r="J29" s="96">
        <f t="shared" si="3"/>
        <v>0</v>
      </c>
    </row>
    <row r="30" spans="1:10" ht="16.5" thickBot="1">
      <c r="A30" s="74">
        <v>20</v>
      </c>
      <c r="B30" s="74"/>
      <c r="C30" s="74">
        <f t="shared" si="0"/>
      </c>
      <c r="D30" s="74">
        <f t="shared" si="1"/>
      </c>
      <c r="E30" s="74">
        <f t="shared" si="2"/>
      </c>
      <c r="F30" s="74"/>
      <c r="G30" s="74"/>
      <c r="H30" s="74"/>
      <c r="I30" s="74"/>
      <c r="J30" s="72">
        <f t="shared" si="3"/>
        <v>0</v>
      </c>
    </row>
    <row r="31" spans="1:10" ht="16.5" thickTop="1">
      <c r="A31" s="85"/>
      <c r="B31" s="85"/>
      <c r="C31" s="85"/>
      <c r="D31" s="85"/>
      <c r="E31" s="85"/>
      <c r="F31" s="85"/>
      <c r="G31" s="85"/>
      <c r="H31" s="85"/>
      <c r="J31" s="83"/>
    </row>
    <row r="32" spans="1:10" ht="15.75">
      <c r="A32" s="76"/>
      <c r="B32" s="80"/>
      <c r="C32" s="80"/>
      <c r="D32" s="80"/>
      <c r="E32" s="80"/>
      <c r="F32" s="80"/>
      <c r="G32" s="80"/>
      <c r="H32" s="80"/>
      <c r="I32" s="80"/>
      <c r="J32" s="84"/>
    </row>
    <row r="33" spans="1:10" ht="15.75">
      <c r="A33" s="76"/>
      <c r="B33" s="80"/>
      <c r="C33" s="80"/>
      <c r="D33" s="80"/>
      <c r="E33" s="80"/>
      <c r="F33" s="80"/>
      <c r="G33" s="80"/>
      <c r="H33" s="80"/>
      <c r="I33" s="80"/>
      <c r="J33" s="84"/>
    </row>
    <row r="34" spans="1:10" ht="15.75">
      <c r="A34" s="76"/>
      <c r="B34" s="80"/>
      <c r="C34" s="80"/>
      <c r="D34" s="80"/>
      <c r="E34" s="80"/>
      <c r="F34" s="80"/>
      <c r="G34" s="80"/>
      <c r="H34" s="80"/>
      <c r="I34" s="80"/>
      <c r="J34" s="84"/>
    </row>
    <row r="35" spans="1:10" ht="15.75">
      <c r="A35" s="76"/>
      <c r="B35" s="80"/>
      <c r="C35" s="80"/>
      <c r="D35" s="80"/>
      <c r="E35" s="80"/>
      <c r="F35" s="80"/>
      <c r="G35" s="80"/>
      <c r="H35" s="80"/>
      <c r="I35" s="80"/>
      <c r="J35" s="84"/>
    </row>
    <row r="36" ht="15.75">
      <c r="E36" s="76"/>
    </row>
  </sheetData>
  <sheetProtection/>
  <mergeCells count="2">
    <mergeCell ref="B8:J8"/>
    <mergeCell ref="A2:J2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A2" sqref="A2:N2"/>
    </sheetView>
  </sheetViews>
  <sheetFormatPr defaultColWidth="11.00390625" defaultRowHeight="15.75"/>
  <cols>
    <col min="1" max="1" width="5.75390625" style="0" customWidth="1"/>
    <col min="2" max="2" width="16.375" style="0" customWidth="1"/>
    <col min="3" max="3" width="13.875" style="0" customWidth="1"/>
    <col min="4" max="4" width="8.125" style="0" customWidth="1"/>
    <col min="5" max="5" width="30.625" style="0" customWidth="1"/>
    <col min="6" max="6" width="5.625" style="0" customWidth="1"/>
    <col min="7" max="7" width="5.875" style="0" customWidth="1"/>
    <col min="8" max="8" width="6.875" style="0" customWidth="1"/>
    <col min="9" max="9" width="6.00390625" style="0" customWidth="1"/>
    <col min="10" max="10" width="5.75390625" style="0" customWidth="1"/>
    <col min="11" max="11" width="5.375" style="0" customWidth="1"/>
    <col min="12" max="12" width="8.625" style="0" customWidth="1"/>
  </cols>
  <sheetData>
    <row r="2" spans="1:14" ht="22.5">
      <c r="A2" s="143" t="s">
        <v>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6" ht="16.5" thickBot="1">
      <c r="M6" t="str">
        <f>+'Liste des engagés'!F8</f>
        <v>Camors le 31/07/2019</v>
      </c>
    </row>
    <row r="7" spans="1:14" ht="21.75" thickBot="1" thickTop="1">
      <c r="A7" s="146" t="s">
        <v>56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ht="17.25" thickBot="1" thickTop="1">
      <c r="A8" s="75" t="s">
        <v>54</v>
      </c>
      <c r="B8" s="75" t="s">
        <v>52</v>
      </c>
      <c r="C8" s="75" t="s">
        <v>0</v>
      </c>
      <c r="D8" s="75" t="s">
        <v>72</v>
      </c>
      <c r="E8" s="75" t="s">
        <v>57</v>
      </c>
      <c r="F8" s="75" t="s">
        <v>59</v>
      </c>
      <c r="G8" s="75" t="s">
        <v>60</v>
      </c>
      <c r="H8" s="75" t="s">
        <v>61</v>
      </c>
      <c r="I8" s="75" t="s">
        <v>62</v>
      </c>
      <c r="J8" s="75" t="s">
        <v>63</v>
      </c>
      <c r="K8" s="75" t="s">
        <v>64</v>
      </c>
      <c r="L8" s="75" t="s">
        <v>55</v>
      </c>
      <c r="M8" s="151" t="s">
        <v>58</v>
      </c>
      <c r="N8" s="152"/>
    </row>
    <row r="9" spans="1:14" ht="30.75" customHeight="1" thickTop="1">
      <c r="A9" s="91"/>
      <c r="B9" s="91">
        <f aca="true" t="shared" si="0" ref="B9:B28">IF(ISBLANK(A9),"",VLOOKUP(A9,lp,2,FALSE))</f>
      </c>
      <c r="C9" s="91">
        <f aca="true" t="shared" si="1" ref="C9:C28">IF(ISBLANK(A9),"",VLOOKUP(A9,lp,3,FALSE))</f>
      </c>
      <c r="D9" s="91">
        <f aca="true" t="shared" si="2" ref="D9:D28">IF(ISBLANK(A9),"",VLOOKUP(A9,lp,4,FALSE))</f>
      </c>
      <c r="E9" s="91">
        <f aca="true" t="shared" si="3" ref="E9:E28">IF(ISBLANK(A9),"",VLOOKUP(A9,lp,5,FALSE))</f>
      </c>
      <c r="F9" s="91"/>
      <c r="G9" s="91"/>
      <c r="H9" s="91"/>
      <c r="I9" s="91"/>
      <c r="J9" s="91"/>
      <c r="K9" s="91"/>
      <c r="L9" s="97">
        <f>SUM(F9:K9)</f>
        <v>0</v>
      </c>
      <c r="M9" s="153"/>
      <c r="N9" s="154"/>
    </row>
    <row r="10" spans="1:14" ht="29.25" customHeight="1">
      <c r="A10" s="95"/>
      <c r="B10" s="95">
        <f t="shared" si="0"/>
      </c>
      <c r="C10" s="95">
        <f t="shared" si="1"/>
      </c>
      <c r="D10" s="95">
        <f t="shared" si="2"/>
      </c>
      <c r="E10" s="95">
        <f t="shared" si="3"/>
      </c>
      <c r="F10" s="95"/>
      <c r="G10" s="95"/>
      <c r="H10" s="95"/>
      <c r="I10" s="95"/>
      <c r="J10" s="95"/>
      <c r="K10" s="95"/>
      <c r="L10" s="99">
        <f aca="true" t="shared" si="4" ref="L10:L28">SUM(F10:K10)</f>
        <v>0</v>
      </c>
      <c r="M10" s="144"/>
      <c r="N10" s="145"/>
    </row>
    <row r="11" spans="1:14" ht="33" customHeight="1">
      <c r="A11" s="93"/>
      <c r="B11" s="93">
        <f t="shared" si="0"/>
      </c>
      <c r="C11" s="93">
        <f t="shared" si="1"/>
      </c>
      <c r="D11" s="93">
        <f t="shared" si="2"/>
      </c>
      <c r="E11" s="93">
        <f t="shared" si="3"/>
      </c>
      <c r="F11" s="93"/>
      <c r="G11" s="93"/>
      <c r="H11" s="93"/>
      <c r="I11" s="93"/>
      <c r="J11" s="93"/>
      <c r="K11" s="93"/>
      <c r="L11" s="98">
        <f t="shared" si="4"/>
        <v>0</v>
      </c>
      <c r="M11" s="149"/>
      <c r="N11" s="150"/>
    </row>
    <row r="12" spans="1:14" ht="31.5" customHeight="1">
      <c r="A12" s="95"/>
      <c r="B12" s="95">
        <f t="shared" si="0"/>
      </c>
      <c r="C12" s="95">
        <f t="shared" si="1"/>
      </c>
      <c r="D12" s="95">
        <f t="shared" si="2"/>
      </c>
      <c r="E12" s="95">
        <f t="shared" si="3"/>
      </c>
      <c r="F12" s="95"/>
      <c r="G12" s="95"/>
      <c r="H12" s="95"/>
      <c r="I12" s="95"/>
      <c r="J12" s="95"/>
      <c r="K12" s="95"/>
      <c r="L12" s="99">
        <f t="shared" si="4"/>
        <v>0</v>
      </c>
      <c r="M12" s="144"/>
      <c r="N12" s="145"/>
    </row>
    <row r="13" spans="1:14" ht="30" customHeight="1">
      <c r="A13" s="95"/>
      <c r="B13" s="95">
        <f t="shared" si="0"/>
      </c>
      <c r="C13" s="95">
        <f t="shared" si="1"/>
      </c>
      <c r="D13" s="95">
        <f t="shared" si="2"/>
      </c>
      <c r="E13" s="95">
        <f t="shared" si="3"/>
      </c>
      <c r="F13" s="95"/>
      <c r="G13" s="95"/>
      <c r="H13" s="95"/>
      <c r="I13" s="95"/>
      <c r="J13" s="95"/>
      <c r="K13" s="95"/>
      <c r="L13" s="99">
        <f t="shared" si="4"/>
        <v>0</v>
      </c>
      <c r="M13" s="144"/>
      <c r="N13" s="145"/>
    </row>
    <row r="14" spans="1:14" ht="30" customHeight="1">
      <c r="A14" s="95"/>
      <c r="B14" s="95">
        <f t="shared" si="0"/>
      </c>
      <c r="C14" s="95">
        <f t="shared" si="1"/>
      </c>
      <c r="D14" s="95">
        <f t="shared" si="2"/>
      </c>
      <c r="E14" s="95">
        <f t="shared" si="3"/>
      </c>
      <c r="F14" s="95"/>
      <c r="G14" s="95"/>
      <c r="H14" s="95"/>
      <c r="I14" s="95"/>
      <c r="J14" s="95"/>
      <c r="K14" s="95"/>
      <c r="L14" s="99">
        <f t="shared" si="4"/>
        <v>0</v>
      </c>
      <c r="M14" s="144"/>
      <c r="N14" s="145"/>
    </row>
    <row r="15" spans="1:14" ht="30.75" customHeight="1">
      <c r="A15" s="95"/>
      <c r="B15" s="95">
        <f t="shared" si="0"/>
      </c>
      <c r="C15" s="95">
        <f t="shared" si="1"/>
      </c>
      <c r="D15" s="95">
        <f t="shared" si="2"/>
      </c>
      <c r="E15" s="95">
        <f t="shared" si="3"/>
      </c>
      <c r="F15" s="95"/>
      <c r="G15" s="95"/>
      <c r="H15" s="95"/>
      <c r="I15" s="95"/>
      <c r="J15" s="95"/>
      <c r="K15" s="95"/>
      <c r="L15" s="99">
        <f t="shared" si="4"/>
        <v>0</v>
      </c>
      <c r="M15" s="144"/>
      <c r="N15" s="145"/>
    </row>
    <row r="16" spans="1:14" ht="31.5" customHeight="1">
      <c r="A16" s="95"/>
      <c r="B16" s="95">
        <f t="shared" si="0"/>
      </c>
      <c r="C16" s="95">
        <f t="shared" si="1"/>
      </c>
      <c r="D16" s="95">
        <f t="shared" si="2"/>
      </c>
      <c r="E16" s="95">
        <f t="shared" si="3"/>
      </c>
      <c r="F16" s="95"/>
      <c r="G16" s="95"/>
      <c r="H16" s="95"/>
      <c r="I16" s="95"/>
      <c r="J16" s="95"/>
      <c r="K16" s="95"/>
      <c r="L16" s="99">
        <f t="shared" si="4"/>
        <v>0</v>
      </c>
      <c r="M16" s="144"/>
      <c r="N16" s="145"/>
    </row>
    <row r="17" spans="1:14" ht="31.5" customHeight="1">
      <c r="A17" s="95"/>
      <c r="B17" s="95">
        <f t="shared" si="0"/>
      </c>
      <c r="C17" s="95">
        <f t="shared" si="1"/>
      </c>
      <c r="D17" s="95">
        <f t="shared" si="2"/>
      </c>
      <c r="E17" s="95">
        <f t="shared" si="3"/>
      </c>
      <c r="F17" s="95"/>
      <c r="G17" s="95"/>
      <c r="H17" s="95"/>
      <c r="I17" s="95"/>
      <c r="J17" s="95"/>
      <c r="K17" s="95"/>
      <c r="L17" s="99">
        <f t="shared" si="4"/>
        <v>0</v>
      </c>
      <c r="M17" s="144"/>
      <c r="N17" s="145"/>
    </row>
    <row r="18" spans="1:14" ht="31.5" customHeight="1">
      <c r="A18" s="95"/>
      <c r="B18" s="95">
        <f t="shared" si="0"/>
      </c>
      <c r="C18" s="95">
        <f t="shared" si="1"/>
      </c>
      <c r="D18" s="95">
        <f t="shared" si="2"/>
      </c>
      <c r="E18" s="95">
        <f t="shared" si="3"/>
      </c>
      <c r="F18" s="95"/>
      <c r="G18" s="95"/>
      <c r="H18" s="95"/>
      <c r="I18" s="95"/>
      <c r="J18" s="95"/>
      <c r="K18" s="95"/>
      <c r="L18" s="99">
        <f t="shared" si="4"/>
        <v>0</v>
      </c>
      <c r="M18" s="144"/>
      <c r="N18" s="145"/>
    </row>
    <row r="19" spans="1:14" ht="30.75" customHeight="1">
      <c r="A19" s="95"/>
      <c r="B19" s="95">
        <f t="shared" si="0"/>
      </c>
      <c r="C19" s="95">
        <f t="shared" si="1"/>
      </c>
      <c r="D19" s="95">
        <f t="shared" si="2"/>
      </c>
      <c r="E19" s="95">
        <f t="shared" si="3"/>
      </c>
      <c r="F19" s="95"/>
      <c r="G19" s="95"/>
      <c r="H19" s="95"/>
      <c r="I19" s="95"/>
      <c r="J19" s="95"/>
      <c r="K19" s="95"/>
      <c r="L19" s="99">
        <f t="shared" si="4"/>
        <v>0</v>
      </c>
      <c r="M19" s="144"/>
      <c r="N19" s="145"/>
    </row>
    <row r="20" spans="1:14" ht="30.75" customHeight="1">
      <c r="A20" s="95"/>
      <c r="B20" s="95">
        <f t="shared" si="0"/>
      </c>
      <c r="C20" s="95">
        <f t="shared" si="1"/>
      </c>
      <c r="D20" s="95">
        <f t="shared" si="2"/>
      </c>
      <c r="E20" s="95">
        <f t="shared" si="3"/>
      </c>
      <c r="F20" s="95"/>
      <c r="G20" s="95"/>
      <c r="H20" s="95"/>
      <c r="I20" s="95"/>
      <c r="J20" s="95"/>
      <c r="K20" s="95"/>
      <c r="L20" s="99">
        <f t="shared" si="4"/>
        <v>0</v>
      </c>
      <c r="M20" s="144"/>
      <c r="N20" s="145"/>
    </row>
    <row r="21" spans="1:14" ht="30" customHeight="1">
      <c r="A21" s="95"/>
      <c r="B21" s="95">
        <f t="shared" si="0"/>
      </c>
      <c r="C21" s="95">
        <f t="shared" si="1"/>
      </c>
      <c r="D21" s="95">
        <f t="shared" si="2"/>
      </c>
      <c r="E21" s="95">
        <f t="shared" si="3"/>
      </c>
      <c r="F21" s="95"/>
      <c r="G21" s="95"/>
      <c r="H21" s="95"/>
      <c r="I21" s="95"/>
      <c r="J21" s="95"/>
      <c r="K21" s="95"/>
      <c r="L21" s="99">
        <f t="shared" si="4"/>
        <v>0</v>
      </c>
      <c r="M21" s="144"/>
      <c r="N21" s="145"/>
    </row>
    <row r="22" spans="1:14" ht="30" customHeight="1">
      <c r="A22" s="95"/>
      <c r="B22" s="95">
        <f t="shared" si="0"/>
      </c>
      <c r="C22" s="95">
        <f t="shared" si="1"/>
      </c>
      <c r="D22" s="95">
        <f t="shared" si="2"/>
      </c>
      <c r="E22" s="95">
        <f t="shared" si="3"/>
      </c>
      <c r="F22" s="95"/>
      <c r="G22" s="95"/>
      <c r="H22" s="95"/>
      <c r="I22" s="95"/>
      <c r="J22" s="95"/>
      <c r="K22" s="95"/>
      <c r="L22" s="99">
        <f t="shared" si="4"/>
        <v>0</v>
      </c>
      <c r="M22" s="144"/>
      <c r="N22" s="145"/>
    </row>
    <row r="23" spans="1:14" ht="31.5" customHeight="1">
      <c r="A23" s="95"/>
      <c r="B23" s="95">
        <f t="shared" si="0"/>
      </c>
      <c r="C23" s="95">
        <f t="shared" si="1"/>
      </c>
      <c r="D23" s="95">
        <f t="shared" si="2"/>
      </c>
      <c r="E23" s="95">
        <f t="shared" si="3"/>
      </c>
      <c r="F23" s="95"/>
      <c r="G23" s="95"/>
      <c r="H23" s="95"/>
      <c r="I23" s="95"/>
      <c r="J23" s="95"/>
      <c r="K23" s="95"/>
      <c r="L23" s="99">
        <f t="shared" si="4"/>
        <v>0</v>
      </c>
      <c r="M23" s="144"/>
      <c r="N23" s="145"/>
    </row>
    <row r="24" spans="1:14" ht="30" customHeight="1">
      <c r="A24" s="95"/>
      <c r="B24" s="95">
        <f t="shared" si="0"/>
      </c>
      <c r="C24" s="95">
        <f t="shared" si="1"/>
      </c>
      <c r="D24" s="95">
        <f t="shared" si="2"/>
      </c>
      <c r="E24" s="95">
        <f t="shared" si="3"/>
      </c>
      <c r="F24" s="95"/>
      <c r="G24" s="95"/>
      <c r="H24" s="95"/>
      <c r="I24" s="95"/>
      <c r="J24" s="95"/>
      <c r="K24" s="95"/>
      <c r="L24" s="99">
        <f t="shared" si="4"/>
        <v>0</v>
      </c>
      <c r="M24" s="144"/>
      <c r="N24" s="145"/>
    </row>
    <row r="25" spans="1:14" ht="31.5" customHeight="1">
      <c r="A25" s="95"/>
      <c r="B25" s="95">
        <f t="shared" si="0"/>
      </c>
      <c r="C25" s="95">
        <f t="shared" si="1"/>
      </c>
      <c r="D25" s="95">
        <f t="shared" si="2"/>
      </c>
      <c r="E25" s="95">
        <f t="shared" si="3"/>
      </c>
      <c r="F25" s="95"/>
      <c r="G25" s="95"/>
      <c r="H25" s="95"/>
      <c r="I25" s="95"/>
      <c r="J25" s="95"/>
      <c r="K25" s="95"/>
      <c r="L25" s="99">
        <f t="shared" si="4"/>
        <v>0</v>
      </c>
      <c r="M25" s="144"/>
      <c r="N25" s="145"/>
    </row>
    <row r="26" spans="1:14" ht="30.75" customHeight="1">
      <c r="A26" s="95"/>
      <c r="B26" s="95">
        <f t="shared" si="0"/>
      </c>
      <c r="C26" s="95">
        <f t="shared" si="1"/>
      </c>
      <c r="D26" s="95">
        <f t="shared" si="2"/>
      </c>
      <c r="E26" s="95">
        <f t="shared" si="3"/>
      </c>
      <c r="F26" s="95"/>
      <c r="G26" s="95"/>
      <c r="H26" s="95"/>
      <c r="I26" s="95"/>
      <c r="J26" s="95"/>
      <c r="K26" s="95"/>
      <c r="L26" s="99">
        <f t="shared" si="4"/>
        <v>0</v>
      </c>
      <c r="M26" s="144"/>
      <c r="N26" s="145"/>
    </row>
    <row r="27" spans="1:14" ht="30" customHeight="1">
      <c r="A27" s="95"/>
      <c r="B27" s="95">
        <f t="shared" si="0"/>
      </c>
      <c r="C27" s="95">
        <f t="shared" si="1"/>
      </c>
      <c r="D27" s="95">
        <f t="shared" si="2"/>
      </c>
      <c r="E27" s="95">
        <f t="shared" si="3"/>
      </c>
      <c r="F27" s="95"/>
      <c r="G27" s="95"/>
      <c r="H27" s="95"/>
      <c r="I27" s="95"/>
      <c r="J27" s="95"/>
      <c r="K27" s="95"/>
      <c r="L27" s="99">
        <f t="shared" si="4"/>
        <v>0</v>
      </c>
      <c r="M27" s="144"/>
      <c r="N27" s="145"/>
    </row>
    <row r="28" spans="1:14" ht="30" customHeight="1" thickBot="1">
      <c r="A28" s="95"/>
      <c r="B28" s="95">
        <f t="shared" si="0"/>
      </c>
      <c r="C28" s="95">
        <f t="shared" si="1"/>
      </c>
      <c r="D28" s="95">
        <f t="shared" si="2"/>
      </c>
      <c r="E28" s="95">
        <f t="shared" si="3"/>
      </c>
      <c r="F28" s="95"/>
      <c r="G28" s="95"/>
      <c r="H28" s="95"/>
      <c r="I28" s="95"/>
      <c r="J28" s="95"/>
      <c r="K28" s="95"/>
      <c r="L28" s="99">
        <f t="shared" si="4"/>
        <v>0</v>
      </c>
      <c r="M28" s="144"/>
      <c r="N28" s="145"/>
    </row>
    <row r="29" spans="11:12" ht="16.5" thickTop="1">
      <c r="K29" s="100"/>
      <c r="L29" s="82"/>
    </row>
  </sheetData>
  <sheetProtection/>
  <mergeCells count="23">
    <mergeCell ref="M11:N11"/>
    <mergeCell ref="M12:N12"/>
    <mergeCell ref="A2:N2"/>
    <mergeCell ref="M8:N8"/>
    <mergeCell ref="M9:N9"/>
    <mergeCell ref="M10:N10"/>
    <mergeCell ref="M13:N13"/>
    <mergeCell ref="M14:N14"/>
    <mergeCell ref="M22:N22"/>
    <mergeCell ref="M15:N15"/>
    <mergeCell ref="M16:N16"/>
    <mergeCell ref="M17:N17"/>
    <mergeCell ref="M18:N18"/>
    <mergeCell ref="M27:N27"/>
    <mergeCell ref="M23:N23"/>
    <mergeCell ref="A7:N7"/>
    <mergeCell ref="M28:N28"/>
    <mergeCell ref="M24:N24"/>
    <mergeCell ref="M25:N25"/>
    <mergeCell ref="M26:N26"/>
    <mergeCell ref="M19:N19"/>
    <mergeCell ref="M20:N20"/>
    <mergeCell ref="M21:N21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J18" sqref="J18"/>
    </sheetView>
  </sheetViews>
  <sheetFormatPr defaultColWidth="11.00390625" defaultRowHeight="15.75"/>
  <cols>
    <col min="3" max="3" width="16.125" style="0" customWidth="1"/>
  </cols>
  <sheetData>
    <row r="2" spans="1:8" ht="25.5">
      <c r="A2" s="155" t="str">
        <f>+'Liste des engagés'!A2:F3</f>
        <v>59ème RONDE DES KORRIGANS</v>
      </c>
      <c r="B2" s="155"/>
      <c r="C2" s="155"/>
      <c r="D2" s="155"/>
      <c r="E2" s="155"/>
      <c r="F2" s="155"/>
      <c r="G2" s="155"/>
      <c r="H2" s="155"/>
    </row>
    <row r="9" ht="16.5" thickBot="1">
      <c r="G9" t="str">
        <f>+'Liste des engagés'!F8</f>
        <v>Camors le 31/07/2019</v>
      </c>
    </row>
    <row r="10" spans="1:8" ht="21.75" thickBot="1" thickTop="1">
      <c r="A10" s="81"/>
      <c r="B10" s="141" t="s">
        <v>53</v>
      </c>
      <c r="C10" s="141"/>
      <c r="D10" s="141"/>
      <c r="E10" s="141"/>
      <c r="F10" s="141"/>
      <c r="G10" s="141"/>
      <c r="H10" s="142"/>
    </row>
    <row r="11" spans="1:8" ht="17.25" thickBot="1" thickTop="1">
      <c r="A11" s="75" t="s">
        <v>3</v>
      </c>
      <c r="B11" s="75" t="s">
        <v>54</v>
      </c>
      <c r="C11" s="75" t="s">
        <v>0</v>
      </c>
      <c r="D11" s="75">
        <v>1</v>
      </c>
      <c r="E11" s="75">
        <v>2</v>
      </c>
      <c r="F11" s="75">
        <v>3</v>
      </c>
      <c r="G11" s="75">
        <v>4</v>
      </c>
      <c r="H11" s="73" t="s">
        <v>55</v>
      </c>
    </row>
    <row r="12" spans="1:8" ht="16.5" thickTop="1">
      <c r="A12" s="91">
        <v>1</v>
      </c>
      <c r="B12" s="91"/>
      <c r="C12" s="91">
        <f aca="true" t="shared" si="0" ref="C12:C31">IF(ISBLANK(B12),"",VLOOKUP(B12,lp,3,FALSE))</f>
      </c>
      <c r="D12" s="91"/>
      <c r="E12" s="91"/>
      <c r="F12" s="91"/>
      <c r="G12" s="91"/>
      <c r="H12" s="92">
        <f>SUM(D12:G12)</f>
        <v>0</v>
      </c>
    </row>
    <row r="13" spans="1:8" ht="15.75">
      <c r="A13" s="93">
        <v>2</v>
      </c>
      <c r="B13" s="93"/>
      <c r="C13" s="93">
        <f t="shared" si="0"/>
      </c>
      <c r="D13" s="93"/>
      <c r="E13" s="93"/>
      <c r="F13" s="93"/>
      <c r="G13" s="93"/>
      <c r="H13" s="94">
        <f>SUM(D13:G13)</f>
        <v>0</v>
      </c>
    </row>
    <row r="14" spans="1:8" ht="15.75">
      <c r="A14" s="95">
        <v>3</v>
      </c>
      <c r="B14" s="95"/>
      <c r="C14" s="95">
        <f t="shared" si="0"/>
      </c>
      <c r="D14" s="95"/>
      <c r="E14" s="95"/>
      <c r="F14" s="95"/>
      <c r="G14" s="95"/>
      <c r="H14" s="96">
        <f aca="true" t="shared" si="1" ref="H14:H31">SUM(D14:G14)</f>
        <v>0</v>
      </c>
    </row>
    <row r="15" spans="1:8" ht="15.75">
      <c r="A15" s="95">
        <v>4</v>
      </c>
      <c r="B15" s="95"/>
      <c r="C15" s="95">
        <f t="shared" si="0"/>
      </c>
      <c r="D15" s="95"/>
      <c r="E15" s="95"/>
      <c r="F15" s="95"/>
      <c r="G15" s="95"/>
      <c r="H15" s="96">
        <f t="shared" si="1"/>
        <v>0</v>
      </c>
    </row>
    <row r="16" spans="1:8" ht="15.75">
      <c r="A16" s="95">
        <v>5</v>
      </c>
      <c r="B16" s="95"/>
      <c r="C16" s="95">
        <f t="shared" si="0"/>
      </c>
      <c r="D16" s="95"/>
      <c r="E16" s="95"/>
      <c r="F16" s="95"/>
      <c r="G16" s="95"/>
      <c r="H16" s="96">
        <f t="shared" si="1"/>
        <v>0</v>
      </c>
    </row>
    <row r="17" spans="1:8" ht="15.75">
      <c r="A17" s="95">
        <v>6</v>
      </c>
      <c r="B17" s="95"/>
      <c r="C17" s="95">
        <f t="shared" si="0"/>
      </c>
      <c r="D17" s="95"/>
      <c r="E17" s="95"/>
      <c r="F17" s="95"/>
      <c r="G17" s="95"/>
      <c r="H17" s="96">
        <f t="shared" si="1"/>
        <v>0</v>
      </c>
    </row>
    <row r="18" spans="1:8" ht="15.75">
      <c r="A18" s="95">
        <v>7</v>
      </c>
      <c r="B18" s="95"/>
      <c r="C18" s="95">
        <f t="shared" si="0"/>
      </c>
      <c r="D18" s="95"/>
      <c r="E18" s="95"/>
      <c r="F18" s="95"/>
      <c r="G18" s="95"/>
      <c r="H18" s="96">
        <f t="shared" si="1"/>
        <v>0</v>
      </c>
    </row>
    <row r="19" spans="1:8" ht="15.75">
      <c r="A19" s="95">
        <v>8</v>
      </c>
      <c r="B19" s="95"/>
      <c r="C19" s="95">
        <f t="shared" si="0"/>
      </c>
      <c r="D19" s="95"/>
      <c r="E19" s="95"/>
      <c r="F19" s="95"/>
      <c r="G19" s="95"/>
      <c r="H19" s="96">
        <f t="shared" si="1"/>
        <v>0</v>
      </c>
    </row>
    <row r="20" spans="1:8" ht="15.75">
      <c r="A20" s="95">
        <v>9</v>
      </c>
      <c r="B20" s="95"/>
      <c r="C20" s="95">
        <f t="shared" si="0"/>
      </c>
      <c r="D20" s="95"/>
      <c r="E20" s="95"/>
      <c r="F20" s="95"/>
      <c r="G20" s="95"/>
      <c r="H20" s="96">
        <f t="shared" si="1"/>
        <v>0</v>
      </c>
    </row>
    <row r="21" spans="1:8" ht="15.75">
      <c r="A21" s="95">
        <v>10</v>
      </c>
      <c r="B21" s="95"/>
      <c r="C21" s="95">
        <f t="shared" si="0"/>
      </c>
      <c r="D21" s="95"/>
      <c r="E21" s="95"/>
      <c r="F21" s="95"/>
      <c r="G21" s="95"/>
      <c r="H21" s="96">
        <f t="shared" si="1"/>
        <v>0</v>
      </c>
    </row>
    <row r="22" spans="1:8" ht="15.75">
      <c r="A22" s="95">
        <v>11</v>
      </c>
      <c r="B22" s="95"/>
      <c r="C22" s="95">
        <f t="shared" si="0"/>
      </c>
      <c r="D22" s="95"/>
      <c r="E22" s="95"/>
      <c r="F22" s="95"/>
      <c r="G22" s="95"/>
      <c r="H22" s="96">
        <f t="shared" si="1"/>
        <v>0</v>
      </c>
    </row>
    <row r="23" spans="1:8" ht="15.75">
      <c r="A23" s="95">
        <v>12</v>
      </c>
      <c r="B23" s="95"/>
      <c r="C23" s="95">
        <f t="shared" si="0"/>
      </c>
      <c r="D23" s="95"/>
      <c r="E23" s="95"/>
      <c r="F23" s="95"/>
      <c r="G23" s="95"/>
      <c r="H23" s="96">
        <f t="shared" si="1"/>
        <v>0</v>
      </c>
    </row>
    <row r="24" spans="1:8" ht="15.75">
      <c r="A24" s="95">
        <v>13</v>
      </c>
      <c r="B24" s="95"/>
      <c r="C24" s="95">
        <f t="shared" si="0"/>
      </c>
      <c r="D24" s="95"/>
      <c r="E24" s="95"/>
      <c r="F24" s="95"/>
      <c r="G24" s="95"/>
      <c r="H24" s="96">
        <f t="shared" si="1"/>
        <v>0</v>
      </c>
    </row>
    <row r="25" spans="1:8" ht="15.75">
      <c r="A25" s="95">
        <v>14</v>
      </c>
      <c r="B25" s="95"/>
      <c r="C25" s="95">
        <f t="shared" si="0"/>
      </c>
      <c r="D25" s="95"/>
      <c r="E25" s="95"/>
      <c r="F25" s="95"/>
      <c r="G25" s="95"/>
      <c r="H25" s="96">
        <f t="shared" si="1"/>
        <v>0</v>
      </c>
    </row>
    <row r="26" spans="1:8" ht="15.75">
      <c r="A26" s="95">
        <v>15</v>
      </c>
      <c r="B26" s="95"/>
      <c r="C26" s="95">
        <f t="shared" si="0"/>
      </c>
      <c r="D26" s="95"/>
      <c r="E26" s="95"/>
      <c r="F26" s="95"/>
      <c r="G26" s="95"/>
      <c r="H26" s="96">
        <f t="shared" si="1"/>
        <v>0</v>
      </c>
    </row>
    <row r="27" spans="1:8" ht="15.75">
      <c r="A27" s="95">
        <v>16</v>
      </c>
      <c r="B27" s="95"/>
      <c r="C27" s="95">
        <f t="shared" si="0"/>
      </c>
      <c r="D27" s="95"/>
      <c r="E27" s="95"/>
      <c r="F27" s="95"/>
      <c r="G27" s="95"/>
      <c r="H27" s="96">
        <f t="shared" si="1"/>
        <v>0</v>
      </c>
    </row>
    <row r="28" spans="1:10" ht="15.75">
      <c r="A28" s="95">
        <v>17</v>
      </c>
      <c r="B28" s="95"/>
      <c r="C28" s="95">
        <f t="shared" si="0"/>
      </c>
      <c r="D28" s="95"/>
      <c r="E28" s="95"/>
      <c r="F28" s="95"/>
      <c r="G28" s="95"/>
      <c r="H28" s="96">
        <f t="shared" si="1"/>
        <v>0</v>
      </c>
      <c r="J28" s="76"/>
    </row>
    <row r="29" spans="1:8" ht="15.75">
      <c r="A29" s="95">
        <v>18</v>
      </c>
      <c r="B29" s="95"/>
      <c r="C29" s="95">
        <f t="shared" si="0"/>
      </c>
      <c r="D29" s="95"/>
      <c r="E29" s="95"/>
      <c r="F29" s="95"/>
      <c r="G29" s="95"/>
      <c r="H29" s="96">
        <f t="shared" si="1"/>
        <v>0</v>
      </c>
    </row>
    <row r="30" spans="1:8" ht="15.75">
      <c r="A30" s="93">
        <v>19</v>
      </c>
      <c r="B30" s="93"/>
      <c r="C30" s="93">
        <f t="shared" si="0"/>
      </c>
      <c r="D30" s="93"/>
      <c r="E30" s="93"/>
      <c r="F30" s="93"/>
      <c r="G30" s="93"/>
      <c r="H30" s="94">
        <f t="shared" si="1"/>
        <v>0</v>
      </c>
    </row>
    <row r="31" spans="1:8" ht="16.5" thickBot="1">
      <c r="A31" s="74">
        <v>20</v>
      </c>
      <c r="B31" s="74"/>
      <c r="C31" s="74">
        <f t="shared" si="0"/>
      </c>
      <c r="D31" s="74"/>
      <c r="E31" s="74"/>
      <c r="F31" s="74"/>
      <c r="G31" s="74"/>
      <c r="H31" s="72">
        <f t="shared" si="1"/>
        <v>0</v>
      </c>
    </row>
    <row r="32" ht="16.5" thickTop="1">
      <c r="H32" s="82"/>
    </row>
  </sheetData>
  <sheetProtection/>
  <mergeCells count="2">
    <mergeCell ref="B10:H10"/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58" sqref="F58"/>
    </sheetView>
  </sheetViews>
  <sheetFormatPr defaultColWidth="11.00390625" defaultRowHeight="15.75"/>
  <cols>
    <col min="7" max="7" width="15.75390625" style="0" customWidth="1"/>
    <col min="8" max="8" width="12.25390625" style="0" customWidth="1"/>
  </cols>
  <sheetData>
    <row r="1" spans="1:7" ht="15.75">
      <c r="A1" s="156" t="s">
        <v>15</v>
      </c>
      <c r="B1" s="156"/>
      <c r="C1" s="156"/>
      <c r="D1" s="156"/>
      <c r="E1" s="156"/>
      <c r="F1" s="156"/>
      <c r="G1" s="156"/>
    </row>
    <row r="3" ht="15.75">
      <c r="A3" t="s">
        <v>12</v>
      </c>
    </row>
    <row r="4" ht="15.75">
      <c r="A4" t="s">
        <v>13</v>
      </c>
    </row>
    <row r="5" ht="15.75">
      <c r="A5" t="s">
        <v>14</v>
      </c>
    </row>
    <row r="6" ht="15.75">
      <c r="A6" t="s">
        <v>16</v>
      </c>
    </row>
    <row r="8" ht="15.75">
      <c r="A8" s="44" t="s">
        <v>22</v>
      </c>
    </row>
    <row r="10" ht="15.75">
      <c r="A10" s="43" t="s">
        <v>21</v>
      </c>
    </row>
    <row r="12" ht="15.75">
      <c r="A12" t="s">
        <v>20</v>
      </c>
    </row>
    <row r="13" ht="15.75">
      <c r="A13" t="s">
        <v>17</v>
      </c>
    </row>
    <row r="14" ht="15.75">
      <c r="A14" t="s">
        <v>18</v>
      </c>
    </row>
    <row r="15" ht="15.75">
      <c r="A15" t="s">
        <v>19</v>
      </c>
    </row>
    <row r="17" ht="15.75">
      <c r="A17" s="43" t="s">
        <v>23</v>
      </c>
    </row>
    <row r="19" ht="15.75">
      <c r="A19" t="s">
        <v>24</v>
      </c>
    </row>
    <row r="20" ht="15.75">
      <c r="A20" t="s">
        <v>25</v>
      </c>
    </row>
    <row r="21" ht="15.75">
      <c r="A21" t="s">
        <v>26</v>
      </c>
    </row>
    <row r="22" ht="15.75">
      <c r="A22" t="s">
        <v>27</v>
      </c>
    </row>
    <row r="23" ht="15.75">
      <c r="A23" t="s">
        <v>28</v>
      </c>
    </row>
    <row r="24" ht="15.75">
      <c r="A24" t="s">
        <v>29</v>
      </c>
    </row>
    <row r="25" ht="15.75">
      <c r="A25" t="s">
        <v>30</v>
      </c>
    </row>
    <row r="26" ht="15.75">
      <c r="A26" t="s">
        <v>31</v>
      </c>
    </row>
    <row r="27" ht="15.75">
      <c r="A27" t="s">
        <v>32</v>
      </c>
    </row>
    <row r="28" ht="15.75">
      <c r="A28" t="s">
        <v>33</v>
      </c>
    </row>
    <row r="30" ht="15.75">
      <c r="A30" t="s">
        <v>34</v>
      </c>
    </row>
    <row r="31" ht="15.75">
      <c r="A31" t="s">
        <v>35</v>
      </c>
    </row>
    <row r="32" ht="15.75">
      <c r="A32" t="s">
        <v>36</v>
      </c>
    </row>
    <row r="34" ht="15.75">
      <c r="A34" s="44" t="s">
        <v>37</v>
      </c>
    </row>
    <row r="36" ht="15.75">
      <c r="A36" t="s">
        <v>38</v>
      </c>
    </row>
    <row r="37" ht="15.75">
      <c r="A37" t="s">
        <v>39</v>
      </c>
    </row>
    <row r="38" ht="15.75">
      <c r="A38" t="s">
        <v>40</v>
      </c>
    </row>
    <row r="39" ht="15.75">
      <c r="A39" t="s">
        <v>41</v>
      </c>
    </row>
    <row r="40" ht="15.75">
      <c r="A40" t="s">
        <v>42</v>
      </c>
    </row>
    <row r="41" ht="15.75">
      <c r="A41" t="s">
        <v>43</v>
      </c>
    </row>
    <row r="42" ht="15.75">
      <c r="A42" t="s">
        <v>44</v>
      </c>
    </row>
    <row r="43" ht="15.75">
      <c r="A43" t="s">
        <v>45</v>
      </c>
    </row>
    <row r="44" ht="15.75">
      <c r="A44" t="s">
        <v>46</v>
      </c>
    </row>
    <row r="45" ht="15.75">
      <c r="A45" t="s">
        <v>47</v>
      </c>
    </row>
    <row r="47" spans="1:7" ht="15.75">
      <c r="A47" s="157" t="s">
        <v>48</v>
      </c>
      <c r="B47" s="157"/>
      <c r="C47" s="157"/>
      <c r="D47" s="157"/>
      <c r="E47" s="157"/>
      <c r="F47" s="157"/>
      <c r="G47" s="157"/>
    </row>
  </sheetData>
  <sheetProtection/>
  <mergeCells count="2">
    <mergeCell ref="A1:G1"/>
    <mergeCell ref="A47:G47"/>
  </mergeCells>
  <printOptions horizontalCentered="1"/>
  <pageMargins left="0.51" right="0.58" top="0.42" bottom="0.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="60" zoomScaleNormal="60" zoomScalePageLayoutView="0" workbookViewId="0" topLeftCell="A12">
      <selection activeCell="B26" sqref="B26"/>
    </sheetView>
  </sheetViews>
  <sheetFormatPr defaultColWidth="11.00390625" defaultRowHeight="15.75"/>
  <cols>
    <col min="1" max="4" width="15.625" style="3" customWidth="1"/>
    <col min="5" max="5" width="16.25390625" style="3" customWidth="1"/>
    <col min="6" max="10" width="15.625" style="3" customWidth="1"/>
    <col min="11" max="11" width="8.25390625" style="3" customWidth="1"/>
    <col min="12" max="12" width="8.50390625" style="3" customWidth="1"/>
    <col min="13" max="16384" width="11.00390625" style="3" customWidth="1"/>
  </cols>
  <sheetData>
    <row r="1" spans="1:11" ht="15.75">
      <c r="A1" s="1"/>
      <c r="B1" s="1"/>
      <c r="H1" s="1"/>
      <c r="I1" s="1"/>
      <c r="J1" s="1"/>
      <c r="K1" s="2"/>
    </row>
    <row r="2" spans="1:11" ht="15.75">
      <c r="A2" s="1"/>
      <c r="B2" s="1"/>
      <c r="H2" s="1"/>
      <c r="I2" s="1"/>
      <c r="J2" s="1"/>
      <c r="K2" s="2"/>
    </row>
    <row r="3" spans="1:11" ht="19.5" customHeight="1">
      <c r="A3" s="1"/>
      <c r="B3" s="1"/>
      <c r="H3" s="1"/>
      <c r="I3" s="1"/>
      <c r="J3" s="1"/>
      <c r="K3" s="2"/>
    </row>
    <row r="4" ht="15.75"/>
    <row r="5" spans="1:12" ht="38.25" customHeight="1">
      <c r="A5" s="158" t="s">
        <v>7</v>
      </c>
      <c r="B5" s="158"/>
      <c r="C5" s="158"/>
      <c r="D5" s="158"/>
      <c r="E5" s="158"/>
      <c r="F5" s="158"/>
      <c r="G5" s="158"/>
      <c r="H5" s="158"/>
      <c r="I5" s="158"/>
      <c r="J5" s="158"/>
      <c r="K5" s="6"/>
      <c r="L5" s="6"/>
    </row>
    <row r="6" ht="16.5" thickBot="1"/>
    <row r="7" spans="1:10" s="8" customFormat="1" ht="30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5.75">
      <c r="A8" s="4" t="str">
        <f>IF(ISBLANK('Liste des engagés'!$C$12),"",VLOOKUP(A7,lp,2))</f>
        <v>10007856677</v>
      </c>
      <c r="B8" s="4">
        <f>IF(ISBLANK('Liste des engagés'!$C$12),"",VLOOKUP(B7,lp,2))</f>
        <v>10007995814</v>
      </c>
      <c r="C8" s="4">
        <f>IF(ISBLANK('Liste des engagés'!$C$12),"",VLOOKUP(C7,lp,2))</f>
        <v>10005489271</v>
      </c>
      <c r="D8" s="4" t="str">
        <f>IF(ISBLANK('Liste des engagés'!$C$12),"",VLOOKUP(D7,lp,2))</f>
        <v>10006108960</v>
      </c>
      <c r="E8" s="4" t="str">
        <f>IF(ISBLANK('Liste des engagés'!$C$12),"",VLOOKUP(E7,lp,2))</f>
        <v>10006108960</v>
      </c>
      <c r="F8" s="4" t="str">
        <f>IF(ISBLANK('Liste des engagés'!$C$12),"",VLOOKUP(F7,lp,2))</f>
        <v>10005874645</v>
      </c>
      <c r="G8" s="4" t="str">
        <f>IF(ISBLANK('Liste des engagés'!$C$12),"",VLOOKUP(G7,lp,2))</f>
        <v>10002857743</v>
      </c>
      <c r="H8" s="4" t="str">
        <f>IF(ISBLANK('Liste des engagés'!$C$12),"",VLOOKUP(H7,lp,2))</f>
        <v>10007585885</v>
      </c>
      <c r="I8" s="4" t="str">
        <f>IF(ISBLANK('Liste des engagés'!$C$12),"",VLOOKUP(I7,lp,2))</f>
        <v>10003002839</v>
      </c>
      <c r="J8" s="4">
        <f>IF(ISBLANK('Liste des engagés'!$C$12),"",VLOOKUP(J7,lp,2))</f>
        <v>10009163753</v>
      </c>
    </row>
    <row r="9" spans="1:10" ht="15.75">
      <c r="A9" s="4" t="str">
        <f>IF(ISBLANK('Liste des engagés'!$C$12),"",VLOOKUP(A7,lp,3))</f>
        <v>BARGUIL</v>
      </c>
      <c r="B9" s="4" t="str">
        <f>IF(ISBLANK('Liste des engagés'!$C$12),"",VLOOKUP(B7,lp,3))</f>
        <v>GESBERT</v>
      </c>
      <c r="C9" s="4" t="str">
        <f>IF(ISBLANK('Liste des engagés'!$C$12),"",VLOOKUP(C7,lp,3))</f>
        <v>HARDY</v>
      </c>
      <c r="D9" s="4" t="str">
        <f>IF(ISBLANK('Liste des engagés'!$C$12),"",VLOOKUP(D7,lp,3))</f>
        <v>PICHON</v>
      </c>
      <c r="E9" s="4" t="str">
        <f>IF(ISBLANK('Liste des engagés'!$C$12),"",VLOOKUP(E7,lp,3))</f>
        <v>PICHON</v>
      </c>
      <c r="F9" s="4" t="str">
        <f>IF(ISBLANK('Liste des engagés'!$C$12),"",VLOOKUP(F7,lp,3))</f>
        <v>DELAPLACE</v>
      </c>
      <c r="G9" s="4" t="str">
        <f>IF(ISBLANK('Liste des engagés'!$C$12),"",VLOOKUP(G7,lp,3))</f>
        <v>VACHON</v>
      </c>
      <c r="H9" s="4" t="str">
        <f>IF(ISBLANK('Liste des engagés'!$C$12),"",VLOOKUP(H7,lp,3))</f>
        <v>LEDANOIS</v>
      </c>
      <c r="I9" s="4" t="str">
        <f>IF(ISBLANK('Liste des engagés'!$C$12),"",VLOOKUP(I7,lp,3))</f>
        <v>MOINARD</v>
      </c>
      <c r="J9" s="4" t="str">
        <f>IF(ISBLANK('Liste des engagés'!$C$12),"",VLOOKUP(J7,lp,3))</f>
        <v>MADOUAS</v>
      </c>
    </row>
    <row r="10" spans="1:10" s="10" customFormat="1" ht="32.25" customHeight="1" thickBot="1">
      <c r="A10" s="9" t="str">
        <f>IF(ISBLANK('Liste des engagés'!$C$12),"",VLOOKUP(A7,lp,4))</f>
        <v>Warren</v>
      </c>
      <c r="B10" s="9" t="str">
        <f>IF(ISBLANK('Liste des engagés'!$C$12),"",VLOOKUP(B7,lp,4))</f>
        <v>Elie</v>
      </c>
      <c r="C10" s="9" t="str">
        <f>IF(ISBLANK('Liste des engagés'!$C$12),"",VLOOKUP(C7,lp,4))</f>
        <v>Romain</v>
      </c>
      <c r="D10" s="9" t="str">
        <f>IF(ISBLANK('Liste des engagés'!$C$12),"",VLOOKUP(D7,lp,4))</f>
        <v>Laurent</v>
      </c>
      <c r="E10" s="9" t="str">
        <f>IF(ISBLANK('Liste des engagés'!$C$12),"",VLOOKUP(E7,lp,4))</f>
        <v>Laurent</v>
      </c>
      <c r="F10" s="9" t="str">
        <f>IF(ISBLANK('Liste des engagés'!$C$12),"",VLOOKUP(F7,lp,4))</f>
        <v>Anthony</v>
      </c>
      <c r="G10" s="9" t="str">
        <f>IF(ISBLANK('Liste des engagés'!$C$12),"",VLOOKUP(G7,lp,4))</f>
        <v>Florian</v>
      </c>
      <c r="H10" s="9" t="str">
        <f>IF(ISBLANK('Liste des engagés'!$C$12),"",VLOOKUP(H7,lp,4))</f>
        <v>Kévin</v>
      </c>
      <c r="I10" s="9" t="str">
        <f>IF(ISBLANK('Liste des engagés'!$C$12),"",VLOOKUP(I7,lp,4))</f>
        <v>Amael</v>
      </c>
      <c r="J10" s="9" t="str">
        <f>IF(ISBLANK('Liste des engagés'!$C$12),"",VLOOKUP(J7,lp,4))</f>
        <v>Valentin</v>
      </c>
    </row>
    <row r="11" spans="1:10" s="8" customFormat="1" ht="30">
      <c r="A11" s="7">
        <v>11</v>
      </c>
      <c r="B11" s="7">
        <v>12</v>
      </c>
      <c r="C11" s="7">
        <v>13</v>
      </c>
      <c r="D11" s="7">
        <v>14</v>
      </c>
      <c r="E11" s="7">
        <v>15</v>
      </c>
      <c r="F11" s="7">
        <v>16</v>
      </c>
      <c r="G11" s="7">
        <v>17</v>
      </c>
      <c r="H11" s="7">
        <v>18</v>
      </c>
      <c r="I11" s="7">
        <v>19</v>
      </c>
      <c r="J11" s="7">
        <v>20</v>
      </c>
    </row>
    <row r="12" spans="1:10" ht="15.75">
      <c r="A12" s="4" t="str">
        <f>IF(ISBLANK('Liste des engagés'!$C$12),"",VLOOKUP(A11,lp,2))</f>
        <v>10011235109</v>
      </c>
      <c r="B12" s="4" t="str">
        <f>IF(ISBLANK('Liste des engagés'!$C$12),"",VLOOKUP(B11,lp,2))</f>
        <v>10003021128</v>
      </c>
      <c r="C12" s="4" t="str">
        <f>IF(ISBLANK('Liste des engagés'!$C$12),"",VLOOKUP(C11,lp,2))</f>
        <v>10007517076</v>
      </c>
      <c r="D12" s="4" t="str">
        <f>IF(ISBLANK('Liste des engagés'!$C$12),"",VLOOKUP(D11,lp,2))</f>
        <v>10007517076</v>
      </c>
      <c r="E12" s="4" t="str">
        <f>IF(ISBLANK('Liste des engagés'!$C$12),"",VLOOKUP(E11,lp,2))</f>
        <v>10007952263</v>
      </c>
      <c r="F12" s="4" t="str">
        <f>IF(ISBLANK('Liste des engagés'!$C$12),"",VLOOKUP(F11,lp,2))</f>
        <v>10007743109</v>
      </c>
      <c r="G12" s="4" t="str">
        <f>IF(ISBLANK('Liste des engagés'!$C$12),"",VLOOKUP(G11,lp,2))</f>
        <v>10003078722</v>
      </c>
      <c r="H12" s="4" t="str">
        <f>IF(ISBLANK('Liste des engagés'!$C$12),"",VLOOKUP(H11,lp,2))</f>
        <v>10005842212</v>
      </c>
      <c r="I12" s="4" t="str">
        <f>IF(ISBLANK('Liste des engagés'!$C$12),"",VLOOKUP(I11,lp,2))</f>
        <v>10006144831</v>
      </c>
      <c r="J12" s="4" t="str">
        <f>IF(ISBLANK('Liste des engagés'!$C$12),"",VLOOKUP(J11,lp,2))</f>
        <v>10006144831</v>
      </c>
    </row>
    <row r="13" spans="1:10" ht="15.75">
      <c r="A13" s="4" t="str">
        <f>IF(ISBLANK('Liste des engagés'!$C$12),"",VLOOKUP(A11,lp,3))</f>
        <v>GAUDU</v>
      </c>
      <c r="B13" s="4" t="str">
        <f>IF(ISBLANK('Liste des engagés'!$C$12),"",VLOOKUP(B11,lp,3))</f>
        <v>LADAGNOUS</v>
      </c>
      <c r="C13" s="4" t="str">
        <f>IF(ISBLANK('Liste des engagés'!$C$12),"",VLOOKUP(C11,lp,3))</f>
        <v>MARTIN</v>
      </c>
      <c r="D13" s="4" t="str">
        <f>IF(ISBLANK('Liste des engagés'!$C$12),"",VLOOKUP(D11,lp,3))</f>
        <v>MARTIN</v>
      </c>
      <c r="E13" s="4" t="str">
        <f>IF(ISBLANK('Liste des engagés'!$C$12),"",VLOOKUP(E11,lp,3))</f>
        <v>GOSNEFROY</v>
      </c>
      <c r="F13" s="4" t="str">
        <f>IF(ISBLANK('Liste des engagés'!$C$12),"",VLOOKUP(F11,lp,3))</f>
        <v>GOUGEARD</v>
      </c>
      <c r="G13" s="4" t="str">
        <f>IF(ISBLANK('Liste des engagés'!$C$12),"",VLOOKUP(G11,lp,3))</f>
        <v>CHEREL</v>
      </c>
      <c r="H13" s="4" t="str">
        <f>IF(ISBLANK('Liste des engagés'!$C$12),"",VLOOKUP(H11,lp,3))</f>
        <v>SIMON</v>
      </c>
      <c r="I13" s="4" t="str">
        <f>IF(ISBLANK('Liste des engagés'!$C$12),"",VLOOKUP(I11,lp,3))</f>
        <v>EDET</v>
      </c>
      <c r="J13" s="4" t="str">
        <f>IF(ISBLANK('Liste des engagés'!$C$12),"",VLOOKUP(J11,lp,3))</f>
        <v>EDET</v>
      </c>
    </row>
    <row r="14" spans="1:10" s="10" customFormat="1" ht="32.25" customHeight="1" thickBot="1">
      <c r="A14" s="9" t="str">
        <f>IF(ISBLANK('Liste des engagés'!$C$12),"",VLOOKUP(A11,lp,4))</f>
        <v>David</v>
      </c>
      <c r="B14" s="9" t="str">
        <f>IF(ISBLANK('Liste des engagés'!$C$12),"",VLOOKUP(B11,lp,4))</f>
        <v>Matthieu</v>
      </c>
      <c r="C14" s="9" t="str">
        <f>IF(ISBLANK('Liste des engagés'!$C$12),"",VLOOKUP(C11,lp,4))</f>
        <v>Guillaume</v>
      </c>
      <c r="D14" s="9" t="str">
        <f>IF(ISBLANK('Liste des engagés'!$C$12),"",VLOOKUP(D11,lp,4))</f>
        <v>Guillaume</v>
      </c>
      <c r="E14" s="9" t="str">
        <f>IF(ISBLANK('Liste des engagés'!$C$12),"",VLOOKUP(E11,lp,4))</f>
        <v>Benoit</v>
      </c>
      <c r="F14" s="9" t="str">
        <f>IF(ISBLANK('Liste des engagés'!$C$12),"",VLOOKUP(F11,lp,4))</f>
        <v>Alexis</v>
      </c>
      <c r="G14" s="9" t="str">
        <f>IF(ISBLANK('Liste des engagés'!$C$12),"",VLOOKUP(G11,lp,4))</f>
        <v>Mickael</v>
      </c>
      <c r="H14" s="9" t="str">
        <f>IF(ISBLANK('Liste des engagés'!$C$12),"",VLOOKUP(H11,lp,4))</f>
        <v>Julien</v>
      </c>
      <c r="I14" s="9" t="str">
        <f>IF(ISBLANK('Liste des engagés'!$C$12),"",VLOOKUP(I11,lp,4))</f>
        <v>Nicolas</v>
      </c>
      <c r="J14" s="9" t="str">
        <f>IF(ISBLANK('Liste des engagés'!$C$12),"",VLOOKUP(J11,lp,4))</f>
        <v>Nicolas</v>
      </c>
    </row>
    <row r="15" spans="1:10" s="8" customFormat="1" ht="30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H15" s="7">
        <v>28</v>
      </c>
      <c r="I15" s="7">
        <v>29</v>
      </c>
      <c r="J15" s="7">
        <v>30</v>
      </c>
    </row>
    <row r="16" spans="1:10" ht="15.75">
      <c r="A16" s="4" t="str">
        <f>IF(ISBLANK('Liste des engagés'!$C$12),"",VLOOKUP(A15,lp,2))</f>
        <v>10002941205</v>
      </c>
      <c r="B16" s="4" t="str">
        <f>IF(ISBLANK('Liste des engagés'!$C$12),"",VLOOKUP(B15,lp,2))</f>
        <v>10011126385</v>
      </c>
      <c r="C16" s="4" t="str">
        <f>IF(ISBLANK('Liste des engagés'!$C$12),"",VLOOKUP(C15,lp,2))</f>
        <v>10011415163</v>
      </c>
      <c r="D16" s="4" t="str">
        <f>IF(ISBLANK('Liste des engagés'!$C$12),"",VLOOKUP(D15,lp,2))</f>
        <v>10010164267</v>
      </c>
      <c r="E16" s="4" t="str">
        <f>IF(ISBLANK('Liste des engagés'!$C$12),"",VLOOKUP(E15,lp,2))</f>
        <v>10007624180</v>
      </c>
      <c r="F16" s="4">
        <f>IF(ISBLANK('Liste des engagés'!$C$12),"",VLOOKUP(F15,lp,2))</f>
        <v>10009715946</v>
      </c>
      <c r="G16" s="4" t="str">
        <f>IF(ISBLANK('Liste des engagés'!$C$12),"",VLOOKUP(G15,lp,2))</f>
        <v>10007855869</v>
      </c>
      <c r="H16" s="4" t="str">
        <f>IF(ISBLANK('Liste des engagés'!$C$12),"",VLOOKUP(H15,lp,2))</f>
        <v>10014727412</v>
      </c>
      <c r="I16" s="4" t="str">
        <f>IF(ISBLANK('Liste des engagés'!$C$12),"",VLOOKUP(I15,lp,2))</f>
        <v>10009405748</v>
      </c>
      <c r="J16" s="4">
        <f>IF(ISBLANK('Liste des engagés'!$C$12),"",VLOOKUP(J15,lp,2))</f>
        <v>10052018656</v>
      </c>
    </row>
    <row r="17" spans="1:10" ht="15.75">
      <c r="A17" s="4" t="str">
        <f>IF(ISBLANK('Liste des engagés'!$C$12),"",VLOOKUP(A15,lp,3))</f>
        <v>GENE</v>
      </c>
      <c r="B17" s="4" t="str">
        <f>IF(ISBLANK('Liste des engagés'!$C$12),"",VLOOKUP(B15,lp,3))</f>
        <v>OURSELIN</v>
      </c>
      <c r="C17" s="4" t="str">
        <f>IF(ISBLANK('Liste des engagés'!$C$12),"",VLOOKUP(C15,lp,3))</f>
        <v>LE CUNFF</v>
      </c>
      <c r="D17" s="4" t="str">
        <f>IF(ISBLANK('Liste des engagés'!$C$12),"",VLOOKUP(D15,lp,3))</f>
        <v>FERASSE</v>
      </c>
      <c r="E17" s="4" t="str">
        <f>IF(ISBLANK('Liste des engagés'!$C$12),"",VLOOKUP(E15,lp,3))</f>
        <v>MOTTIER</v>
      </c>
      <c r="F17" s="4" t="str">
        <f>IF(ISBLANK('Liste des engagés'!$C$12),"",VLOOKUP(F15,lp,3))</f>
        <v>GAREL</v>
      </c>
      <c r="G17" s="4" t="str">
        <f>IF(ISBLANK('Liste des engagés'!$C$12),"",VLOOKUP(G15,lp,3))</f>
        <v>SCHMIDT</v>
      </c>
      <c r="H17" s="4" t="str">
        <f>IF(ISBLANK('Liste des engagés'!$C$12),"",VLOOKUP(H15,lp,3))</f>
        <v>KERVADEC</v>
      </c>
      <c r="I17" s="4" t="str">
        <f>IF(ISBLANK('Liste des engagés'!$C$12),"",VLOOKUP(I15,lp,3))</f>
        <v>AGUIRRE CALPA</v>
      </c>
      <c r="J17" s="4" t="str">
        <f>IF(ISBLANK('Liste des engagés'!$C$12),"",VLOOKUP(J15,lp,3))</f>
        <v>NIETO NOHALES</v>
      </c>
    </row>
    <row r="18" spans="1:10" s="10" customFormat="1" ht="32.25" customHeight="1" thickBot="1">
      <c r="A18" s="9" t="str">
        <f>IF(ISBLANK('Liste des engagés'!$C$12),"",VLOOKUP(A15,lp,4))</f>
        <v>Yoann</v>
      </c>
      <c r="B18" s="9" t="str">
        <f>IF(ISBLANK('Liste des engagés'!$C$12),"",VLOOKUP(B15,lp,4))</f>
        <v>Paul</v>
      </c>
      <c r="C18" s="9" t="str">
        <f>IF(ISBLANK('Liste des engagés'!$C$12),"",VLOOKUP(C15,lp,4))</f>
        <v>Kevin</v>
      </c>
      <c r="D18" s="9" t="str">
        <f>IF(ISBLANK('Liste des engagés'!$C$12),"",VLOOKUP(D15,lp,4))</f>
        <v>Thibaut</v>
      </c>
      <c r="E18" s="9" t="str">
        <f>IF(ISBLANK('Liste des engagés'!$C$12),"",VLOOKUP(E15,lp,4))</f>
        <v>Justin</v>
      </c>
      <c r="F18" s="9" t="str">
        <f>IF(ISBLANK('Liste des engagés'!$C$12),"",VLOOKUP(F15,lp,4))</f>
        <v>Adrien</v>
      </c>
      <c r="G18" s="9" t="str">
        <f>IF(ISBLANK('Liste des engagés'!$C$12),"",VLOOKUP(G15,lp,4))</f>
        <v>Fabien</v>
      </c>
      <c r="H18" s="9" t="str">
        <f>IF(ISBLANK('Liste des engagés'!$C$12),"",VLOOKUP(H15,lp,4))</f>
        <v>Stevan</v>
      </c>
      <c r="I18" s="9" t="str">
        <f>IF(ISBLANK('Liste des engagés'!$C$12),"",VLOOKUP(I15,lp,4))</f>
        <v>Hernan</v>
      </c>
      <c r="J18" s="9" t="str">
        <f>IF(ISBLANK('Liste des engagés'!$C$12),"",VLOOKUP(J15,lp,4))</f>
        <v>Edgard</v>
      </c>
    </row>
    <row r="19" spans="1:10" s="8" customFormat="1" ht="30">
      <c r="A19" s="7">
        <v>31</v>
      </c>
      <c r="B19" s="7">
        <v>32</v>
      </c>
      <c r="C19" s="7">
        <v>33</v>
      </c>
      <c r="D19" s="7">
        <v>34</v>
      </c>
      <c r="E19" s="7">
        <v>35</v>
      </c>
      <c r="F19" s="7">
        <v>36</v>
      </c>
      <c r="G19" s="7">
        <v>37</v>
      </c>
      <c r="H19" s="7">
        <v>38</v>
      </c>
      <c r="I19" s="7">
        <v>39</v>
      </c>
      <c r="J19" s="7">
        <v>40</v>
      </c>
    </row>
    <row r="20" spans="1:10" ht="15.75">
      <c r="A20" s="4" t="str">
        <f>IF(ISBLANK('Liste des engagés'!$C$12),"",VLOOKUP(A19,lp,2))</f>
        <v>10014489356</v>
      </c>
      <c r="B20" s="4">
        <f>IF(ISBLANK('Liste des engagés'!$C$12),"",VLOOKUP(B19,lp,2))</f>
        <v>0</v>
      </c>
      <c r="C20" s="4">
        <f>IF(ISBLANK('Liste des engagés'!$C$12),"",VLOOKUP(C19,lp,2))</f>
        <v>0</v>
      </c>
      <c r="D20" s="4">
        <f>IF(ISBLANK('Liste des engagés'!$C$12),"",VLOOKUP(D19,lp,2))</f>
        <v>0</v>
      </c>
      <c r="E20" s="4" t="str">
        <f>IF(ISBLANK('Liste des engagés'!$C$12),"",VLOOKUP(E19,lp,2))</f>
        <v>100026188465</v>
      </c>
      <c r="F20" s="4" t="str">
        <f>IF(ISBLANK('Liste des engagés'!$C$12),"",VLOOKUP(F19,lp,2))</f>
        <v>10013244625</v>
      </c>
      <c r="G20" s="4" t="str">
        <f>IF(ISBLANK('Liste des engagés'!$C$12),"",VLOOKUP(G19,lp,2))</f>
        <v>10016243036</v>
      </c>
      <c r="H20" s="4" t="str">
        <f>IF(ISBLANK('Liste des engagés'!$C$12),"",VLOOKUP(H19,lp,2))</f>
        <v>10024205726</v>
      </c>
      <c r="I20" s="4" t="str">
        <f>IF(ISBLANK('Liste des engagés'!$C$12),"",VLOOKUP(I19,lp,2))</f>
        <v>10003234528</v>
      </c>
      <c r="J20" s="4" t="str">
        <f>IF(ISBLANK('Liste des engagés'!$C$12),"",VLOOKUP(J19,lp,2))</f>
        <v>10014084481</v>
      </c>
    </row>
    <row r="21" spans="1:10" ht="15.75">
      <c r="A21" s="4" t="str">
        <f>IF(ISBLANK('Liste des engagés'!$C$12),"",VLOOKUP(A19,lp,3))</f>
        <v>HUDRY</v>
      </c>
      <c r="B21" s="4">
        <f>IF(ISBLANK('Liste des engagés'!$C$12),"",VLOOKUP(B19,lp,3))</f>
        <v>0</v>
      </c>
      <c r="C21" s="4">
        <f>IF(ISBLANK('Liste des engagés'!$C$12),"",VLOOKUP(C19,lp,3))</f>
        <v>0</v>
      </c>
      <c r="D21" s="4">
        <f>IF(ISBLANK('Liste des engagés'!$C$12),"",VLOOKUP(D19,lp,3))</f>
        <v>0</v>
      </c>
      <c r="E21" s="4" t="str">
        <f>IF(ISBLANK('Liste des engagés'!$C$12),"",VLOOKUP(E19,lp,3))</f>
        <v>POIRIER</v>
      </c>
      <c r="F21" s="4" t="str">
        <f>IF(ISBLANK('Liste des engagés'!$C$12),"",VLOOKUP(F19,lp,3))</f>
        <v>PROD'HOMME</v>
      </c>
      <c r="G21" s="4" t="str">
        <f>IF(ISBLANK('Liste des engagés'!$C$12),"",VLOOKUP(G19,lp,3))</f>
        <v>JEGAT</v>
      </c>
      <c r="H21" s="4" t="str">
        <f>IF(ISBLANK('Liste des engagés'!$C$12),"",VLOOKUP(H19,lp,3))</f>
        <v>GIGUELAY</v>
      </c>
      <c r="I21" s="4" t="str">
        <f>IF(ISBLANK('Liste des engagés'!$C$12),"",VLOOKUP(I19,lp,3))</f>
        <v>GUAY</v>
      </c>
      <c r="J21" s="4" t="str">
        <f>IF(ISBLANK('Liste des engagés'!$C$12),"",VLOOKUP(J19,lp,3))</f>
        <v>BOIVIN</v>
      </c>
    </row>
    <row r="22" spans="1:10" s="10" customFormat="1" ht="32.25" customHeight="1" thickBot="1">
      <c r="A22" s="9" t="str">
        <f>IF(ISBLANK('Liste des engagés'!$C$12),"",VLOOKUP(A19,lp,4))</f>
        <v>Florian</v>
      </c>
      <c r="B22" s="9">
        <f>IF(ISBLANK('Liste des engagés'!$C$12),"",VLOOKUP(B19,lp,4))</f>
        <v>0</v>
      </c>
      <c r="C22" s="9">
        <f>IF(ISBLANK('Liste des engagés'!$C$12),"",VLOOKUP(C19,lp,4))</f>
        <v>0</v>
      </c>
      <c r="D22" s="9">
        <f>IF(ISBLANK('Liste des engagés'!$C$12),"",VLOOKUP(D19,lp,4))</f>
        <v>0</v>
      </c>
      <c r="E22" s="9" t="str">
        <f>IF(ISBLANK('Liste des engagés'!$C$12),"",VLOOKUP(E19,lp,4))</f>
        <v>Clément</v>
      </c>
      <c r="F22" s="9" t="str">
        <f>IF(ISBLANK('Liste des engagés'!$C$12),"",VLOOKUP(F19,lp,4))</f>
        <v>Antoine</v>
      </c>
      <c r="G22" s="9" t="str">
        <f>IF(ISBLANK('Liste des engagés'!$C$12),"",VLOOKUP(G19,lp,4))</f>
        <v>Jordan</v>
      </c>
      <c r="H22" s="9" t="str">
        <f>IF(ISBLANK('Liste des engagés'!$C$12),"",VLOOKUP(H19,lp,4))</f>
        <v>Fabrice </v>
      </c>
      <c r="I22" s="9" t="str">
        <f>IF(ISBLANK('Liste des engagés'!$C$12),"",VLOOKUP(I19,lp,4))</f>
        <v>Julien</v>
      </c>
      <c r="J22" s="9" t="str">
        <f>IF(ISBLANK('Liste des engagés'!$C$12),"",VLOOKUP(J19,lp,4))</f>
        <v>Mael</v>
      </c>
    </row>
    <row r="23" spans="1:10" s="8" customFormat="1" ht="30">
      <c r="A23" s="7">
        <v>41</v>
      </c>
      <c r="B23" s="7">
        <v>42</v>
      </c>
      <c r="C23" s="7">
        <v>43</v>
      </c>
      <c r="D23" s="7">
        <v>44</v>
      </c>
      <c r="E23" s="7">
        <v>45</v>
      </c>
      <c r="F23" s="7">
        <v>46</v>
      </c>
      <c r="G23" s="7">
        <v>47</v>
      </c>
      <c r="H23" s="7">
        <v>48</v>
      </c>
      <c r="I23" s="7">
        <v>49</v>
      </c>
      <c r="J23" s="7">
        <v>50</v>
      </c>
    </row>
    <row r="24" spans="1:10" ht="15.75">
      <c r="A24" s="4" t="str">
        <f>IF(ISBLANK('Liste des engagés'!$C$12),"",VLOOKUP(A23,lp,2))</f>
        <v>10014318089</v>
      </c>
      <c r="B24" s="4" t="str">
        <f>IF(ISBLANK('Liste des engagés'!$C$12),"",VLOOKUP(B23,lp,2))</f>
        <v>10015838565</v>
      </c>
      <c r="C24" s="4" t="str">
        <f>IF(ISBLANK('Liste des engagés'!$C$12),"",VLOOKUP(C23,lp,2))</f>
        <v>10014675178</v>
      </c>
      <c r="D24" s="4" t="str">
        <f>IF(ISBLANK('Liste des engagés'!$C$12),"",VLOOKUP(D23,lp,2))</f>
        <v>10007757556</v>
      </c>
      <c r="E24" s="4">
        <f>IF(ISBLANK('Liste des engagés'!$C$12),"",VLOOKUP(E23,lp,2))</f>
        <v>10016133912</v>
      </c>
      <c r="F24" s="4">
        <f>IF(ISBLANK('Liste des engagés'!$C$12),"",VLOOKUP(F23,lp,2))</f>
        <v>10010113141</v>
      </c>
      <c r="G24" s="4">
        <f>IF(ISBLANK('Liste des engagés'!$C$12),"",VLOOKUP(G23,lp,2))</f>
        <v>10005335889</v>
      </c>
      <c r="H24" s="4">
        <f>IF(ISBLANK('Liste des engagés'!$C$12),"",VLOOKUP(H23,lp,2))</f>
        <v>10025686388</v>
      </c>
      <c r="I24" s="4">
        <f>IF(ISBLANK('Liste des engagés'!$C$12),"",VLOOKUP(I23,lp,2))</f>
        <v>10008991072</v>
      </c>
      <c r="J24" s="4">
        <f>IF(ISBLANK('Liste des engagés'!$C$12),"",VLOOKUP(J23,lp,2))</f>
        <v>0</v>
      </c>
    </row>
    <row r="25" spans="1:10" ht="15.75">
      <c r="A25" s="4" t="str">
        <f>IF(ISBLANK('Liste des engagés'!$C$12),"",VLOOKUP(A23,lp,3))</f>
        <v>LE HUITOUZE</v>
      </c>
      <c r="B25" s="4" t="str">
        <f>IF(ISBLANK('Liste des engagés'!$C$12),"",VLOOKUP(B23,lp,3))</f>
        <v>GUENNEUGUES</v>
      </c>
      <c r="C25" s="4" t="str">
        <f>IF(ISBLANK('Liste des engagés'!$C$12),"",VLOOKUP(C23,lp,3))</f>
        <v>POISSON</v>
      </c>
      <c r="D25" s="4" t="str">
        <f>IF(ISBLANK('Liste des engagés'!$C$12),"",VLOOKUP(D23,lp,3))</f>
        <v>BESCOND</v>
      </c>
      <c r="E25" s="4" t="str">
        <f>IF(ISBLANK('Liste des engagés'!$C$12),"",VLOOKUP(E23,lp,3))</f>
        <v>RIVALLAIN</v>
      </c>
      <c r="F25" s="4" t="str">
        <f>IF(ISBLANK('Liste des engagés'!$C$12),"",VLOOKUP(F23,lp,3))</f>
        <v>LE CALVE</v>
      </c>
      <c r="G25" s="4" t="str">
        <f>IF(ISBLANK('Liste des engagés'!$C$12),"",VLOOKUP(G23,lp,3))</f>
        <v>DAVID</v>
      </c>
      <c r="H25" s="4" t="str">
        <f>IF(ISBLANK('Liste des engagés'!$C$12),"",VLOOKUP(H23,lp,3))</f>
        <v>RAUD</v>
      </c>
      <c r="I25" s="4" t="str">
        <f>IF(ISBLANK('Liste des engagés'!$C$12),"",VLOOKUP(I23,lp,3))</f>
        <v>RICHEUX</v>
      </c>
      <c r="J25" s="4">
        <f>IF(ISBLANK('Liste des engagés'!$C$12),"",VLOOKUP(J23,lp,3))</f>
        <v>0</v>
      </c>
    </row>
    <row r="26" spans="1:10" s="11" customFormat="1" ht="32.25" customHeight="1" thickBot="1">
      <c r="A26" s="5" t="str">
        <f>IF(ISBLANK('Liste des engagés'!$C$12),"",VLOOKUP(A23,lp,4))</f>
        <v>Julien</v>
      </c>
      <c r="B26" s="5" t="str">
        <f>IF(ISBLANK('Liste des engagés'!$C$12),"",VLOOKUP(B23,lp,4))</f>
        <v>Erwann</v>
      </c>
      <c r="C26" s="5" t="str">
        <f>IF(ISBLANK('Liste des engagés'!$C$12),"",VLOOKUP(C23,lp,4))</f>
        <v>Damien</v>
      </c>
      <c r="D26" s="5" t="str">
        <f>IF(ISBLANK('Liste des engagés'!$C$12),"",VLOOKUP(D23,lp,4))</f>
        <v>Jéremy</v>
      </c>
      <c r="E26" s="5" t="str">
        <f>IF(ISBLANK('Liste des engagés'!$C$12),"",VLOOKUP(E23,lp,4))</f>
        <v>Hugo</v>
      </c>
      <c r="F26" s="5" t="str">
        <f>IF(ISBLANK('Liste des engagés'!$C$12),"",VLOOKUP(F23,lp,4))</f>
        <v>Grégoire</v>
      </c>
      <c r="G26" s="5" t="str">
        <f>IF(ISBLANK('Liste des engagés'!$C$12),"",VLOOKUP(G23,lp,4))</f>
        <v>Nicolas</v>
      </c>
      <c r="H26" s="5" t="str">
        <f>IF(ISBLANK('Liste des engagés'!$C$12),"",VLOOKUP(H23,lp,4))</f>
        <v>Guillaume</v>
      </c>
      <c r="I26" s="5" t="str">
        <f>IF(ISBLANK('Liste des engagés'!$C$12),"",VLOOKUP(I23,lp,4))</f>
        <v>Florian</v>
      </c>
      <c r="J26" s="5">
        <f>IF(ISBLANK('Liste des engagés'!$C$12),"",VLOOKUP(J23,lp,4))</f>
        <v>0</v>
      </c>
    </row>
    <row r="27" spans="1:10" s="8" customFormat="1" ht="30">
      <c r="A27" s="7">
        <v>51</v>
      </c>
      <c r="B27" s="7">
        <v>52</v>
      </c>
      <c r="C27" s="7">
        <v>53</v>
      </c>
      <c r="D27" s="7">
        <v>54</v>
      </c>
      <c r="E27" s="7">
        <v>55</v>
      </c>
      <c r="F27" s="7">
        <v>56</v>
      </c>
      <c r="G27" s="7">
        <v>57</v>
      </c>
      <c r="H27" s="7">
        <v>58</v>
      </c>
      <c r="I27" s="7">
        <v>59</v>
      </c>
      <c r="J27" s="7">
        <v>60</v>
      </c>
    </row>
    <row r="28" spans="1:10" ht="15.75">
      <c r="A28" s="4">
        <f>IF(ISBLANK('Liste des engagés'!$C$12),"",VLOOKUP(A27,lp,2))</f>
        <v>0</v>
      </c>
      <c r="B28" s="4">
        <f>IF(ISBLANK('Liste des engagés'!$C$12),"",VLOOKUP(B27,lp,2))</f>
        <v>0</v>
      </c>
      <c r="C28" s="4">
        <f>IF(ISBLANK('Liste des engagés'!$C$12),"",VLOOKUP(C27,lp,2))</f>
        <v>0</v>
      </c>
      <c r="D28" s="4">
        <f>IF(ISBLANK('Liste des engagés'!$C$12),"",VLOOKUP(D27,lp,2))</f>
        <v>0</v>
      </c>
      <c r="E28" s="4">
        <f>IF(ISBLANK('Liste des engagés'!$C$12),"",VLOOKUP(E27,lp,2))</f>
        <v>0</v>
      </c>
      <c r="F28" s="4">
        <f>IF(ISBLANK('Liste des engagés'!$C$12),"",VLOOKUP(F27,lp,2))</f>
        <v>0</v>
      </c>
      <c r="G28" s="4">
        <f>IF(ISBLANK('Liste des engagés'!$C$12),"",VLOOKUP(G27,lp,2))</f>
        <v>0</v>
      </c>
      <c r="H28" s="4">
        <f>IF(ISBLANK('Liste des engagés'!$C$12),"",VLOOKUP(H27,lp,2))</f>
        <v>0</v>
      </c>
      <c r="I28" s="4">
        <f>IF(ISBLANK('Liste des engagés'!$C$12),"",VLOOKUP(I27,lp,2))</f>
        <v>0</v>
      </c>
      <c r="J28" s="4">
        <f>IF(ISBLANK('Liste des engagés'!$C$12),"",VLOOKUP(J27,lp,2))</f>
        <v>0</v>
      </c>
    </row>
    <row r="29" spans="1:10" ht="15.75">
      <c r="A29" s="4">
        <f>IF(ISBLANK('Liste des engagés'!$C$12),"",VLOOKUP(A27,lp,3))</f>
        <v>0</v>
      </c>
      <c r="B29" s="4">
        <f>IF(ISBLANK('Liste des engagés'!$C$12),"",VLOOKUP(B27,lp,3))</f>
        <v>0</v>
      </c>
      <c r="C29" s="4">
        <f>IF(ISBLANK('Liste des engagés'!$C$12),"",VLOOKUP(C27,lp,3))</f>
        <v>0</v>
      </c>
      <c r="D29" s="4">
        <f>IF(ISBLANK('Liste des engagés'!$C$12),"",VLOOKUP(D27,lp,3))</f>
        <v>0</v>
      </c>
      <c r="E29" s="4">
        <f>IF(ISBLANK('Liste des engagés'!$C$12),"",VLOOKUP(E27,lp,3))</f>
        <v>0</v>
      </c>
      <c r="F29" s="4">
        <f>IF(ISBLANK('Liste des engagés'!$C$12),"",VLOOKUP(F27,lp,3))</f>
        <v>0</v>
      </c>
      <c r="G29" s="4">
        <f>IF(ISBLANK('Liste des engagés'!$C$12),"",VLOOKUP(G27,lp,3))</f>
        <v>0</v>
      </c>
      <c r="H29" s="4">
        <f>IF(ISBLANK('Liste des engagés'!$C$12),"",VLOOKUP(H27,lp,3))</f>
        <v>0</v>
      </c>
      <c r="I29" s="4">
        <f>IF(ISBLANK('Liste des engagés'!$C$12),"",VLOOKUP(I27,lp,3))</f>
        <v>0</v>
      </c>
      <c r="J29" s="4">
        <f>IF(ISBLANK('Liste des engagés'!$C$12),"",VLOOKUP(J27,lp,3))</f>
        <v>0</v>
      </c>
    </row>
    <row r="30" spans="1:10" s="11" customFormat="1" ht="32.25" customHeight="1" thickBot="1">
      <c r="A30" s="5">
        <f>IF(ISBLANK('Liste des engagés'!$C$12),"",VLOOKUP(A27,lp,4))</f>
        <v>0</v>
      </c>
      <c r="B30" s="5">
        <f>IF(ISBLANK('Liste des engagés'!$C$12),"",VLOOKUP(B27,lp,4))</f>
        <v>0</v>
      </c>
      <c r="C30" s="5">
        <f>IF(ISBLANK('Liste des engagés'!$C$12),"",VLOOKUP(C27,lp,4))</f>
        <v>0</v>
      </c>
      <c r="D30" s="5">
        <f>IF(ISBLANK('Liste des engagés'!$C$12),"",VLOOKUP(D27,lp,4))</f>
        <v>0</v>
      </c>
      <c r="E30" s="5">
        <f>IF(ISBLANK('Liste des engagés'!$C$12),"",VLOOKUP(E27,lp,4))</f>
        <v>0</v>
      </c>
      <c r="F30" s="5">
        <f>IF(ISBLANK('Liste des engagés'!$C$12),"",VLOOKUP(F27,lp,4))</f>
        <v>0</v>
      </c>
      <c r="G30" s="5">
        <f>IF(ISBLANK('Liste des engagés'!$C$12),"",VLOOKUP(G27,lp,4))</f>
        <v>0</v>
      </c>
      <c r="H30" s="5">
        <f>IF(ISBLANK('Liste des engagés'!$C$12),"",VLOOKUP(H27,lp,4))</f>
        <v>0</v>
      </c>
      <c r="I30" s="5">
        <f>IF(ISBLANK('Liste des engagés'!$C$12),"",VLOOKUP(I27,lp,4))</f>
        <v>0</v>
      </c>
      <c r="J30" s="5">
        <f>IF(ISBLANK('Liste des engagés'!$C$12),"",VLOOKUP(J27,lp,4))</f>
        <v>0</v>
      </c>
    </row>
    <row r="31" spans="1:10" s="8" customFormat="1" ht="30">
      <c r="A31" s="7">
        <v>61</v>
      </c>
      <c r="B31" s="7">
        <v>62</v>
      </c>
      <c r="C31" s="7">
        <v>63</v>
      </c>
      <c r="D31" s="7">
        <v>64</v>
      </c>
      <c r="E31" s="7">
        <v>65</v>
      </c>
      <c r="F31" s="7">
        <v>66</v>
      </c>
      <c r="G31" s="7">
        <v>67</v>
      </c>
      <c r="H31" s="7">
        <v>68</v>
      </c>
      <c r="I31" s="7">
        <v>69</v>
      </c>
      <c r="J31" s="7">
        <v>70</v>
      </c>
    </row>
    <row r="32" spans="1:10" ht="15.75">
      <c r="A32" s="4">
        <f>IF(ISBLANK('Liste des engagés'!$C$12),"",VLOOKUP(A31,lp,2))</f>
        <v>0</v>
      </c>
      <c r="B32" s="4">
        <f>IF(ISBLANK('Liste des engagés'!$C$12),"",VLOOKUP(B31,lp,2))</f>
        <v>0</v>
      </c>
      <c r="C32" s="4">
        <f>IF(ISBLANK('Liste des engagés'!$C$12),"",VLOOKUP(C31,lp,2))</f>
        <v>0</v>
      </c>
      <c r="D32" s="4">
        <f>IF(ISBLANK('Liste des engagés'!$C$12),"",VLOOKUP(D31,lp,2))</f>
        <v>0</v>
      </c>
      <c r="E32" s="4">
        <f>IF(ISBLANK('Liste des engagés'!$C$12),"",VLOOKUP(E31,lp,2))</f>
        <v>0</v>
      </c>
      <c r="F32" s="4">
        <f>IF(ISBLANK('Liste des engagés'!$C$12),"",VLOOKUP(F31,lp,2))</f>
        <v>0</v>
      </c>
      <c r="G32" s="4">
        <f>IF(ISBLANK('Liste des engagés'!$C$12),"",VLOOKUP(G31,lp,2))</f>
        <v>0</v>
      </c>
      <c r="H32" s="4">
        <f>IF(ISBLANK('Liste des engagés'!$C$12),"",VLOOKUP(H31,lp,2))</f>
        <v>0</v>
      </c>
      <c r="I32" s="4">
        <f>IF(ISBLANK('Liste des engagés'!$C$12),"",VLOOKUP(I31,lp,2))</f>
        <v>0</v>
      </c>
      <c r="J32" s="4">
        <f>IF(ISBLANK('Liste des engagés'!$C$12),"",VLOOKUP(J31,lp,2))</f>
        <v>0</v>
      </c>
    </row>
    <row r="33" spans="1:10" ht="15.75">
      <c r="A33" s="4">
        <f>IF(ISBLANK('Liste des engagés'!$C$12),"",VLOOKUP(A31,lp,3))</f>
        <v>0</v>
      </c>
      <c r="B33" s="4">
        <f>IF(ISBLANK('Liste des engagés'!$C$12),"",VLOOKUP(B31,lp,3))</f>
        <v>0</v>
      </c>
      <c r="C33" s="4">
        <f>IF(ISBLANK('Liste des engagés'!$C$12),"",VLOOKUP(C31,lp,3))</f>
        <v>0</v>
      </c>
      <c r="D33" s="4">
        <f>IF(ISBLANK('Liste des engagés'!$C$12),"",VLOOKUP(D31,lp,3))</f>
        <v>0</v>
      </c>
      <c r="E33" s="4">
        <f>IF(ISBLANK('Liste des engagés'!$C$12),"",VLOOKUP(E31,lp,3))</f>
        <v>0</v>
      </c>
      <c r="F33" s="4">
        <f>IF(ISBLANK('Liste des engagés'!$C$12),"",VLOOKUP(F31,lp,3))</f>
        <v>0</v>
      </c>
      <c r="G33" s="4">
        <f>IF(ISBLANK('Liste des engagés'!$C$12),"",VLOOKUP(G31,lp,3))</f>
        <v>0</v>
      </c>
      <c r="H33" s="4">
        <f>IF(ISBLANK('Liste des engagés'!$C$12),"",VLOOKUP(H31,lp,3))</f>
        <v>0</v>
      </c>
      <c r="I33" s="4">
        <f>IF(ISBLANK('Liste des engagés'!$C$12),"",VLOOKUP(I31,lp,3))</f>
        <v>0</v>
      </c>
      <c r="J33" s="4">
        <f>IF(ISBLANK('Liste des engagés'!$C$12),"",VLOOKUP(J31,lp,3))</f>
        <v>0</v>
      </c>
    </row>
    <row r="34" spans="1:10" s="11" customFormat="1" ht="14.25" thickBot="1">
      <c r="A34" s="5">
        <f>IF(ISBLANK('Liste des engagés'!$C$12),"",VLOOKUP(A31,lp,4))</f>
        <v>0</v>
      </c>
      <c r="B34" s="5">
        <f>IF(ISBLANK('Liste des engagés'!$C$12),"",VLOOKUP(B31,lp,4))</f>
        <v>0</v>
      </c>
      <c r="C34" s="5">
        <f>IF(ISBLANK('Liste des engagés'!$C$12),"",VLOOKUP(C31,lp,4))</f>
        <v>0</v>
      </c>
      <c r="D34" s="5">
        <f>IF(ISBLANK('Liste des engagés'!$C$12),"",VLOOKUP(D31,lp,4))</f>
        <v>0</v>
      </c>
      <c r="E34" s="5">
        <f>IF(ISBLANK('Liste des engagés'!$C$12),"",VLOOKUP(E31,lp,4))</f>
        <v>0</v>
      </c>
      <c r="F34" s="5">
        <f>IF(ISBLANK('Liste des engagés'!$C$12),"",VLOOKUP(F31,lp,4))</f>
        <v>0</v>
      </c>
      <c r="G34" s="5">
        <f>IF(ISBLANK('Liste des engagés'!$C$12),"",VLOOKUP(G31,lp,4))</f>
        <v>0</v>
      </c>
      <c r="H34" s="5">
        <f>IF(ISBLANK('Liste des engagés'!$C$12),"",VLOOKUP(H31,lp,4))</f>
        <v>0</v>
      </c>
      <c r="I34" s="5">
        <f>IF(ISBLANK('Liste des engagés'!$C$12),"",VLOOKUP(I31,lp,4))</f>
        <v>0</v>
      </c>
      <c r="J34" s="5">
        <f>IF(ISBLANK('Liste des engagés'!$C$12),"",VLOOKUP(J31,lp,4))</f>
        <v>0</v>
      </c>
    </row>
    <row r="35" spans="1:10" s="8" customFormat="1" ht="30">
      <c r="A35" s="7">
        <v>71</v>
      </c>
      <c r="B35" s="7">
        <v>72</v>
      </c>
      <c r="C35" s="7">
        <v>73</v>
      </c>
      <c r="D35" s="7">
        <v>74</v>
      </c>
      <c r="E35" s="7">
        <v>75</v>
      </c>
      <c r="F35" s="7">
        <v>76</v>
      </c>
      <c r="G35" s="7">
        <v>77</v>
      </c>
      <c r="H35" s="7">
        <v>78</v>
      </c>
      <c r="I35" s="7">
        <v>79</v>
      </c>
      <c r="J35" s="7">
        <v>80</v>
      </c>
    </row>
    <row r="36" spans="1:10" ht="15.75">
      <c r="A36" s="4">
        <f>IF(ISBLANK('Liste des engagés'!$C$12),"",VLOOKUP(A35,lp,2))</f>
        <v>0</v>
      </c>
      <c r="B36" s="4">
        <f>IF(ISBLANK('Liste des engagés'!$C$12),"",VLOOKUP(B35,lp,2))</f>
        <v>0</v>
      </c>
      <c r="C36" s="4">
        <f>IF(ISBLANK('Liste des engagés'!$C$12),"",VLOOKUP(C35,lp,2))</f>
        <v>0</v>
      </c>
      <c r="D36" s="4">
        <f>IF(ISBLANK('Liste des engagés'!$C$12),"",VLOOKUP(D35,lp,2))</f>
        <v>0</v>
      </c>
      <c r="E36" s="4">
        <f>IF(ISBLANK('Liste des engagés'!$C$12),"",VLOOKUP(E35,lp,2))</f>
        <v>0</v>
      </c>
      <c r="F36" s="4">
        <f>IF(ISBLANK('Liste des engagés'!$C$12),"",VLOOKUP(F35,lp,2))</f>
        <v>0</v>
      </c>
      <c r="G36" s="4">
        <f>IF(ISBLANK('Liste des engagés'!$C$12),"",VLOOKUP(G35,lp,2))</f>
        <v>0</v>
      </c>
      <c r="H36" s="4">
        <f>IF(ISBLANK('Liste des engagés'!$C$12),"",VLOOKUP(H35,lp,2))</f>
        <v>0</v>
      </c>
      <c r="I36" s="4">
        <f>IF(ISBLANK('Liste des engagés'!$C$12),"",VLOOKUP(I35,lp,2))</f>
        <v>0</v>
      </c>
      <c r="J36" s="4">
        <f>IF(ISBLANK('Liste des engagés'!$C$12),"",VLOOKUP(J35,lp,2))</f>
        <v>0</v>
      </c>
    </row>
    <row r="37" spans="1:10" ht="15.75">
      <c r="A37" s="4">
        <f>IF(ISBLANK('Liste des engagés'!$C$12),"",VLOOKUP(A35,lp,3))</f>
        <v>0</v>
      </c>
      <c r="B37" s="4">
        <f>IF(ISBLANK('Liste des engagés'!$C$12),"",VLOOKUP(B35,lp,3))</f>
        <v>0</v>
      </c>
      <c r="C37" s="4">
        <f>IF(ISBLANK('Liste des engagés'!$C$12),"",VLOOKUP(C35,lp,3))</f>
        <v>0</v>
      </c>
      <c r="D37" s="4">
        <f>IF(ISBLANK('Liste des engagés'!$C$12),"",VLOOKUP(D35,lp,3))</f>
        <v>0</v>
      </c>
      <c r="E37" s="4">
        <f>IF(ISBLANK('Liste des engagés'!$C$12),"",VLOOKUP(E35,lp,3))</f>
        <v>0</v>
      </c>
      <c r="F37" s="4">
        <f>IF(ISBLANK('Liste des engagés'!$C$12),"",VLOOKUP(F35,lp,3))</f>
        <v>0</v>
      </c>
      <c r="G37" s="4">
        <f>IF(ISBLANK('Liste des engagés'!$C$12),"",VLOOKUP(G35,lp,3))</f>
        <v>0</v>
      </c>
      <c r="H37" s="4">
        <f>IF(ISBLANK('Liste des engagés'!$C$12),"",VLOOKUP(H35,lp,3))</f>
        <v>0</v>
      </c>
      <c r="I37" s="4">
        <f>IF(ISBLANK('Liste des engagés'!$C$12),"",VLOOKUP(I35,lp,3))</f>
        <v>0</v>
      </c>
      <c r="J37" s="4">
        <f>IF(ISBLANK('Liste des engagés'!$C$12),"",VLOOKUP(J35,lp,3))</f>
        <v>0</v>
      </c>
    </row>
    <row r="38" spans="1:10" s="11" customFormat="1" ht="14.25" thickBot="1">
      <c r="A38" s="5">
        <f>IF(ISBLANK('Liste des engagés'!$C$12),"",VLOOKUP(A35,lp,4))</f>
        <v>0</v>
      </c>
      <c r="B38" s="5">
        <f>IF(ISBLANK('Liste des engagés'!$C$12),"",VLOOKUP(B35,lp,4))</f>
        <v>0</v>
      </c>
      <c r="C38" s="5">
        <f>IF(ISBLANK('Liste des engagés'!$C$12),"",VLOOKUP(C35,lp,4))</f>
        <v>0</v>
      </c>
      <c r="D38" s="5">
        <f>IF(ISBLANK('Liste des engagés'!$C$12),"",VLOOKUP(D35,lp,4))</f>
        <v>0</v>
      </c>
      <c r="E38" s="5">
        <f>IF(ISBLANK('Liste des engagés'!$C$12),"",VLOOKUP(E35,lp,4))</f>
        <v>0</v>
      </c>
      <c r="F38" s="5">
        <f>IF(ISBLANK('Liste des engagés'!$C$12),"",VLOOKUP(F35,lp,4))</f>
        <v>0</v>
      </c>
      <c r="G38" s="5">
        <f>IF(ISBLANK('Liste des engagés'!$C$12),"",VLOOKUP(G35,lp,4))</f>
        <v>0</v>
      </c>
      <c r="H38" s="5">
        <f>IF(ISBLANK('Liste des engagés'!$C$12),"",VLOOKUP(H35,lp,4))</f>
        <v>0</v>
      </c>
      <c r="I38" s="5">
        <f>IF(ISBLANK('Liste des engagés'!$C$12),"",VLOOKUP(I35,lp,4))</f>
        <v>0</v>
      </c>
      <c r="J38" s="5">
        <f>IF(ISBLANK('Liste des engagés'!$C$12),"",VLOOKUP(J35,lp,4))</f>
        <v>0</v>
      </c>
    </row>
    <row r="39" spans="1:10" s="8" customFormat="1" ht="30">
      <c r="A39" s="7">
        <v>81</v>
      </c>
      <c r="B39" s="7">
        <v>82</v>
      </c>
      <c r="C39" s="7">
        <v>83</v>
      </c>
      <c r="D39" s="7">
        <v>84</v>
      </c>
      <c r="E39" s="7">
        <v>85</v>
      </c>
      <c r="F39" s="7">
        <v>86</v>
      </c>
      <c r="G39" s="7">
        <v>87</v>
      </c>
      <c r="H39" s="7">
        <v>88</v>
      </c>
      <c r="I39" s="7">
        <v>89</v>
      </c>
      <c r="J39" s="7">
        <v>90</v>
      </c>
    </row>
    <row r="40" spans="1:10" ht="15.75">
      <c r="A40" s="4">
        <f>IF(ISBLANK('Liste des engagés'!$C$12),"",VLOOKUP(A39,lp,2))</f>
        <v>0</v>
      </c>
      <c r="B40" s="4">
        <f>IF(ISBLANK('Liste des engagés'!$C$12),"",VLOOKUP(B39,lp,2))</f>
        <v>0</v>
      </c>
      <c r="C40" s="4">
        <f>IF(ISBLANK('Liste des engagés'!$C$12),"",VLOOKUP(C39,lp,2))</f>
        <v>0</v>
      </c>
      <c r="D40" s="4">
        <f>IF(ISBLANK('Liste des engagés'!$C$12),"",VLOOKUP(D39,lp,2))</f>
        <v>0</v>
      </c>
      <c r="E40" s="4">
        <f>IF(ISBLANK('Liste des engagés'!$C$12),"",VLOOKUP(E39,lp,2))</f>
        <v>0</v>
      </c>
      <c r="F40" s="4">
        <f>IF(ISBLANK('Liste des engagés'!$C$12),"",VLOOKUP(F39,lp,2))</f>
        <v>0</v>
      </c>
      <c r="G40" s="4">
        <f>IF(ISBLANK('Liste des engagés'!$C$12),"",VLOOKUP(G39,lp,2))</f>
        <v>0</v>
      </c>
      <c r="H40" s="4">
        <f>IF(ISBLANK('Liste des engagés'!$C$12),"",VLOOKUP(H39,lp,2))</f>
        <v>0</v>
      </c>
      <c r="I40" s="4">
        <f>IF(ISBLANK('Liste des engagés'!$C$12),"",VLOOKUP(I39,lp,2))</f>
        <v>0</v>
      </c>
      <c r="J40" s="4">
        <f>IF(ISBLANK('Liste des engagés'!$C$12),"",VLOOKUP(J39,lp,2))</f>
        <v>0</v>
      </c>
    </row>
    <row r="41" spans="1:10" ht="15.75">
      <c r="A41" s="4">
        <f>IF(ISBLANK('Liste des engagés'!$C$12),"",VLOOKUP(A39,lp,3))</f>
        <v>0</v>
      </c>
      <c r="B41" s="4">
        <f>IF(ISBLANK('Liste des engagés'!$C$12),"",VLOOKUP(B39,lp,3))</f>
        <v>0</v>
      </c>
      <c r="C41" s="4">
        <f>IF(ISBLANK('Liste des engagés'!$C$12),"",VLOOKUP(C39,lp,3))</f>
        <v>0</v>
      </c>
      <c r="D41" s="4">
        <f>IF(ISBLANK('Liste des engagés'!$C$12),"",VLOOKUP(D39,lp,3))</f>
        <v>0</v>
      </c>
      <c r="E41" s="4">
        <f>IF(ISBLANK('Liste des engagés'!$C$12),"",VLOOKUP(E39,lp,3))</f>
        <v>0</v>
      </c>
      <c r="F41" s="4">
        <f>IF(ISBLANK('Liste des engagés'!$C$12),"",VLOOKUP(F39,lp,3))</f>
        <v>0</v>
      </c>
      <c r="G41" s="4">
        <f>IF(ISBLANK('Liste des engagés'!$C$12),"",VLOOKUP(G39,lp,3))</f>
        <v>0</v>
      </c>
      <c r="H41" s="4">
        <f>IF(ISBLANK('Liste des engagés'!$C$12),"",VLOOKUP(H39,lp,3))</f>
        <v>0</v>
      </c>
      <c r="I41" s="4">
        <f>IF(ISBLANK('Liste des engagés'!$C$12),"",VLOOKUP(I39,lp,3))</f>
        <v>0</v>
      </c>
      <c r="J41" s="4">
        <f>IF(ISBLANK('Liste des engagés'!$C$12),"",VLOOKUP(J39,lp,3))</f>
        <v>0</v>
      </c>
    </row>
    <row r="42" spans="1:10" s="11" customFormat="1" ht="14.25" thickBot="1">
      <c r="A42" s="5">
        <f>IF(ISBLANK('Liste des engagés'!$C$12),"",VLOOKUP(A39,lp,4))</f>
        <v>0</v>
      </c>
      <c r="B42" s="5">
        <f>IF(ISBLANK('Liste des engagés'!$C$12),"",VLOOKUP(B39,lp,4))</f>
        <v>0</v>
      </c>
      <c r="C42" s="5">
        <f>IF(ISBLANK('Liste des engagés'!$C$12),"",VLOOKUP(C39,lp,4))</f>
        <v>0</v>
      </c>
      <c r="D42" s="5">
        <f>IF(ISBLANK('Liste des engagés'!$C$12),"",VLOOKUP(D39,lp,4))</f>
        <v>0</v>
      </c>
      <c r="E42" s="5">
        <f>IF(ISBLANK('Liste des engagés'!$C$12),"",VLOOKUP(E39,lp,4))</f>
        <v>0</v>
      </c>
      <c r="F42" s="5">
        <f>IF(ISBLANK('Liste des engagés'!$C$12),"",VLOOKUP(F39,lp,4))</f>
        <v>0</v>
      </c>
      <c r="G42" s="5">
        <f>IF(ISBLANK('Liste des engagés'!$C$12),"",VLOOKUP(G39,lp,4))</f>
        <v>0</v>
      </c>
      <c r="H42" s="5">
        <f>IF(ISBLANK('Liste des engagés'!$C$12),"",VLOOKUP(H39,lp,4))</f>
        <v>0</v>
      </c>
      <c r="I42" s="5">
        <f>IF(ISBLANK('Liste des engagés'!$C$12),"",VLOOKUP(I39,lp,4))</f>
        <v>0</v>
      </c>
      <c r="J42" s="5">
        <f>IF(ISBLANK('Liste des engagés'!$C$12),"",VLOOKUP(J39,lp,4))</f>
        <v>0</v>
      </c>
    </row>
    <row r="43" spans="1:10" s="8" customFormat="1" ht="30">
      <c r="A43" s="7">
        <v>91</v>
      </c>
      <c r="B43" s="7">
        <v>92</v>
      </c>
      <c r="C43" s="7">
        <v>93</v>
      </c>
      <c r="D43" s="7">
        <v>94</v>
      </c>
      <c r="E43" s="7">
        <v>95</v>
      </c>
      <c r="F43" s="7">
        <v>96</v>
      </c>
      <c r="G43" s="7">
        <v>97</v>
      </c>
      <c r="H43" s="7">
        <v>98</v>
      </c>
      <c r="I43" s="7">
        <v>99</v>
      </c>
      <c r="J43" s="7">
        <v>100</v>
      </c>
    </row>
    <row r="44" spans="1:10" ht="15.75">
      <c r="A44" s="4">
        <f>IF(ISBLANK('Liste des engagés'!$C$12),"",VLOOKUP(A43,lp,2))</f>
        <v>0</v>
      </c>
      <c r="B44" s="4">
        <f>IF(ISBLANK('Liste des engagés'!$C$12),"",VLOOKUP(B43,lp,2))</f>
        <v>0</v>
      </c>
      <c r="C44" s="4">
        <f>IF(ISBLANK('Liste des engagés'!$C$12),"",VLOOKUP(C43,lp,2))</f>
        <v>0</v>
      </c>
      <c r="D44" s="4">
        <f>IF(ISBLANK('Liste des engagés'!$C$12),"",VLOOKUP(D43,lp,2))</f>
        <v>0</v>
      </c>
      <c r="E44" s="4">
        <f>IF(ISBLANK('Liste des engagés'!$C$12),"",VLOOKUP(E43,lp,2))</f>
        <v>0</v>
      </c>
      <c r="F44" s="4">
        <f>IF(ISBLANK('Liste des engagés'!$C$12),"",VLOOKUP(F43,lp,2))</f>
        <v>0</v>
      </c>
      <c r="G44" s="4">
        <f>IF(ISBLANK('Liste des engagés'!$C$12),"",VLOOKUP(G43,lp,2))</f>
        <v>0</v>
      </c>
      <c r="H44" s="4">
        <f>IF(ISBLANK('Liste des engagés'!$C$12),"",VLOOKUP(H43,lp,2))</f>
        <v>0</v>
      </c>
      <c r="I44" s="4">
        <f>IF(ISBLANK('Liste des engagés'!$C$12),"",VLOOKUP(I43,lp,2))</f>
        <v>0</v>
      </c>
      <c r="J44" s="4">
        <f>IF(ISBLANK('Liste des engagés'!$C$12),"",VLOOKUP(J43,lp,2))</f>
        <v>0</v>
      </c>
    </row>
    <row r="45" spans="1:10" ht="15.75">
      <c r="A45" s="4">
        <f>IF(ISBLANK('Liste des engagés'!$C$12),"",VLOOKUP(A43,lp,3))</f>
        <v>0</v>
      </c>
      <c r="B45" s="4">
        <f>IF(ISBLANK('Liste des engagés'!$C$12),"",VLOOKUP(B43,lp,3))</f>
        <v>0</v>
      </c>
      <c r="C45" s="4">
        <f>IF(ISBLANK('Liste des engagés'!$C$12),"",VLOOKUP(C43,lp,3))</f>
        <v>0</v>
      </c>
      <c r="D45" s="4">
        <f>IF(ISBLANK('Liste des engagés'!$C$12),"",VLOOKUP(D43,lp,3))</f>
        <v>0</v>
      </c>
      <c r="E45" s="4">
        <f>IF(ISBLANK('Liste des engagés'!$C$12),"",VLOOKUP(E43,lp,3))</f>
        <v>0</v>
      </c>
      <c r="F45" s="4">
        <f>IF(ISBLANK('Liste des engagés'!$C$12),"",VLOOKUP(F43,lp,3))</f>
        <v>0</v>
      </c>
      <c r="G45" s="4">
        <f>IF(ISBLANK('Liste des engagés'!$C$12),"",VLOOKUP(G43,lp,3))</f>
        <v>0</v>
      </c>
      <c r="H45" s="4">
        <f>IF(ISBLANK('Liste des engagés'!$C$12),"",VLOOKUP(H43,lp,3))</f>
        <v>0</v>
      </c>
      <c r="I45" s="4">
        <f>IF(ISBLANK('Liste des engagés'!$C$12),"",VLOOKUP(I43,lp,3))</f>
        <v>0</v>
      </c>
      <c r="J45" s="4">
        <f>IF(ISBLANK('Liste des engagés'!$C$12),"",VLOOKUP(J43,lp,3))</f>
        <v>0</v>
      </c>
    </row>
    <row r="46" spans="1:10" s="10" customFormat="1" ht="13.5" thickBot="1">
      <c r="A46" s="9">
        <f>IF(ISBLANK('Liste des engagés'!$C$12),"",VLOOKUP(A43,lp,4))</f>
        <v>0</v>
      </c>
      <c r="B46" s="9">
        <f>IF(ISBLANK('Liste des engagés'!$C$12),"",VLOOKUP(B43,lp,4))</f>
        <v>0</v>
      </c>
      <c r="C46" s="9">
        <f>IF(ISBLANK('Liste des engagés'!$C$12),"",VLOOKUP(C43,lp,4))</f>
        <v>0</v>
      </c>
      <c r="D46" s="9">
        <f>IF(ISBLANK('Liste des engagés'!$C$12),"",VLOOKUP(D43,lp,4))</f>
        <v>0</v>
      </c>
      <c r="E46" s="9">
        <f>IF(ISBLANK('Liste des engagés'!$C$12),"",VLOOKUP(E43,lp,4))</f>
        <v>0</v>
      </c>
      <c r="F46" s="9">
        <f>IF(ISBLANK('Liste des engagés'!$C$12),"",VLOOKUP(F43,lp,4))</f>
        <v>0</v>
      </c>
      <c r="G46" s="9">
        <f>IF(ISBLANK('Liste des engagés'!$C$12),"",VLOOKUP(G43,lp,4))</f>
        <v>0</v>
      </c>
      <c r="H46" s="9">
        <f>IF(ISBLANK('Liste des engagés'!$C$12),"",VLOOKUP(H43,lp,4))</f>
        <v>0</v>
      </c>
      <c r="I46" s="9">
        <f>IF(ISBLANK('Liste des engagés'!$C$12),"",VLOOKUP(I43,lp,4))</f>
        <v>0</v>
      </c>
      <c r="J46" s="9">
        <f>IF(ISBLANK('Liste des engagés'!$C$12),"",VLOOKUP(J43,lp,4))</f>
        <v>0</v>
      </c>
    </row>
    <row r="47" spans="1:10" s="8" customFormat="1" ht="30">
      <c r="A47" s="7">
        <v>101</v>
      </c>
      <c r="B47" s="7">
        <v>102</v>
      </c>
      <c r="C47" s="7">
        <v>103</v>
      </c>
      <c r="D47" s="7">
        <v>104</v>
      </c>
      <c r="E47" s="7">
        <v>105</v>
      </c>
      <c r="F47" s="7">
        <v>106</v>
      </c>
      <c r="G47" s="7">
        <v>107</v>
      </c>
      <c r="H47" s="7">
        <v>108</v>
      </c>
      <c r="I47" s="7">
        <v>109</v>
      </c>
      <c r="J47" s="7">
        <v>110</v>
      </c>
    </row>
    <row r="48" spans="1:10" ht="15.75">
      <c r="A48" s="4">
        <f>IF(ISBLANK('Liste des engagés'!$C$12),"",VLOOKUP(A47,lp,2))</f>
        <v>0</v>
      </c>
      <c r="B48" s="4">
        <f>IF(ISBLANK('Liste des engagés'!$C$12),"",VLOOKUP(B47,lp,2))</f>
        <v>0</v>
      </c>
      <c r="C48" s="4">
        <f>IF(ISBLANK('Liste des engagés'!$C$12),"",VLOOKUP(C47,lp,2))</f>
        <v>0</v>
      </c>
      <c r="D48" s="4">
        <f>IF(ISBLANK('Liste des engagés'!$C$12),"",VLOOKUP(D47,lp,2))</f>
        <v>0</v>
      </c>
      <c r="E48" s="4">
        <f>IF(ISBLANK('Liste des engagés'!$C$12),"",VLOOKUP(E47,lp,2))</f>
        <v>0</v>
      </c>
      <c r="F48" s="4">
        <f>IF(ISBLANK('Liste des engagés'!$C$12),"",VLOOKUP(F47,lp,2))</f>
        <v>0</v>
      </c>
      <c r="G48" s="4">
        <f>IF(ISBLANK('Liste des engagés'!$C$12),"",VLOOKUP(G47,lp,2))</f>
        <v>0</v>
      </c>
      <c r="H48" s="4">
        <f>IF(ISBLANK('Liste des engagés'!$C$12),"",VLOOKUP(H47,lp,2))</f>
        <v>0</v>
      </c>
      <c r="I48" s="4">
        <f>IF(ISBLANK('Liste des engagés'!$C$12),"",VLOOKUP(I47,lp,2))</f>
        <v>0</v>
      </c>
      <c r="J48" s="4">
        <f>IF(ISBLANK('Liste des engagés'!$C$12),"",VLOOKUP(J47,lp,2))</f>
        <v>0</v>
      </c>
    </row>
    <row r="49" spans="1:10" ht="15.75">
      <c r="A49" s="4">
        <f>IF(ISBLANK('Liste des engagés'!$C$12),"",VLOOKUP(A47,lp,3))</f>
        <v>0</v>
      </c>
      <c r="B49" s="4">
        <f>IF(ISBLANK('Liste des engagés'!$C$12),"",VLOOKUP(B47,lp,3))</f>
        <v>0</v>
      </c>
      <c r="C49" s="4">
        <f>IF(ISBLANK('Liste des engagés'!$C$12),"",VLOOKUP(C47,lp,3))</f>
        <v>0</v>
      </c>
      <c r="D49" s="4">
        <f>IF(ISBLANK('Liste des engagés'!$C$12),"",VLOOKUP(D47,lp,3))</f>
        <v>0</v>
      </c>
      <c r="E49" s="4">
        <f>IF(ISBLANK('Liste des engagés'!$C$12),"",VLOOKUP(E47,lp,3))</f>
        <v>0</v>
      </c>
      <c r="F49" s="4">
        <f>IF(ISBLANK('Liste des engagés'!$C$12),"",VLOOKUP(F47,lp,3))</f>
        <v>0</v>
      </c>
      <c r="G49" s="4">
        <f>IF(ISBLANK('Liste des engagés'!$C$12),"",VLOOKUP(G47,lp,3))</f>
        <v>0</v>
      </c>
      <c r="H49" s="4">
        <f>IF(ISBLANK('Liste des engagés'!$C$12),"",VLOOKUP(H47,lp,3))</f>
        <v>0</v>
      </c>
      <c r="I49" s="4">
        <f>IF(ISBLANK('Liste des engagés'!$C$12),"",VLOOKUP(I47,lp,3))</f>
        <v>0</v>
      </c>
      <c r="J49" s="4">
        <f>IF(ISBLANK('Liste des engagés'!$C$12),"",VLOOKUP(J47,lp,3))</f>
        <v>0</v>
      </c>
    </row>
    <row r="50" spans="1:10" s="11" customFormat="1" ht="32.25" customHeight="1" thickBot="1">
      <c r="A50" s="5">
        <f>IF(ISBLANK('Liste des engagés'!$C$12),"",VLOOKUP(A47,lp,4))</f>
        <v>0</v>
      </c>
      <c r="B50" s="5">
        <f>IF(ISBLANK('Liste des engagés'!$C$12),"",VLOOKUP(B47,lp,4))</f>
        <v>0</v>
      </c>
      <c r="C50" s="5">
        <f>IF(ISBLANK('Liste des engagés'!$C$12),"",VLOOKUP(C47,lp,4))</f>
        <v>0</v>
      </c>
      <c r="D50" s="5">
        <f>IF(ISBLANK('Liste des engagés'!$C$12),"",VLOOKUP(D47,lp,4))</f>
        <v>0</v>
      </c>
      <c r="E50" s="5">
        <f>IF(ISBLANK('Liste des engagés'!$C$12),"",VLOOKUP(E47,lp,4))</f>
        <v>0</v>
      </c>
      <c r="F50" s="5">
        <f>IF(ISBLANK('Liste des engagés'!$C$12),"",VLOOKUP(F47,lp,4))</f>
        <v>0</v>
      </c>
      <c r="G50" s="5">
        <f>IF(ISBLANK('Liste des engagés'!$C$12),"",VLOOKUP(G47,lp,4))</f>
        <v>0</v>
      </c>
      <c r="H50" s="5">
        <f>IF(ISBLANK('Liste des engagés'!$C$12),"",VLOOKUP(H47,lp,4))</f>
        <v>0</v>
      </c>
      <c r="I50" s="5">
        <f>IF(ISBLANK('Liste des engagés'!$C$12),"",VLOOKUP(I47,lp,4))</f>
        <v>0</v>
      </c>
      <c r="J50" s="5">
        <f>IF(ISBLANK('Liste des engagés'!$C$12),"",VLOOKUP(J47,lp,4))</f>
        <v>0</v>
      </c>
    </row>
    <row r="51" spans="1:10" s="8" customFormat="1" ht="30">
      <c r="A51" s="7">
        <v>111</v>
      </c>
      <c r="B51" s="7">
        <v>112</v>
      </c>
      <c r="C51" s="7">
        <v>113</v>
      </c>
      <c r="D51" s="7">
        <v>114</v>
      </c>
      <c r="E51" s="7">
        <v>115</v>
      </c>
      <c r="F51" s="7">
        <v>116</v>
      </c>
      <c r="G51" s="7">
        <v>117</v>
      </c>
      <c r="H51" s="7">
        <v>118</v>
      </c>
      <c r="I51" s="7">
        <v>119</v>
      </c>
      <c r="J51" s="7">
        <v>120</v>
      </c>
    </row>
    <row r="52" spans="1:10" ht="15.75">
      <c r="A52" s="4">
        <f>IF(ISBLANK('Liste des engagés'!$C$12),"",VLOOKUP(A51,lp,2))</f>
        <v>0</v>
      </c>
      <c r="B52" s="4">
        <f>IF(ISBLANK('Liste des engagés'!$C$12),"",VLOOKUP(B51,lp,2))</f>
        <v>0</v>
      </c>
      <c r="C52" s="4">
        <f>IF(ISBLANK('Liste des engagés'!$C$12),"",VLOOKUP(C51,lp,2))</f>
        <v>0</v>
      </c>
      <c r="D52" s="4">
        <f>IF(ISBLANK('Liste des engagés'!$C$12),"",VLOOKUP(D51,lp,2))</f>
        <v>0</v>
      </c>
      <c r="E52" s="4">
        <f>IF(ISBLANK('Liste des engagés'!$C$12),"",VLOOKUP(E51,lp,2))</f>
        <v>0</v>
      </c>
      <c r="F52" s="4">
        <f>IF(ISBLANK('Liste des engagés'!$C$12),"",VLOOKUP(F51,lp,2))</f>
        <v>0</v>
      </c>
      <c r="G52" s="4">
        <f>IF(ISBLANK('Liste des engagés'!$C$12),"",VLOOKUP(G51,lp,2))</f>
        <v>0</v>
      </c>
      <c r="H52" s="4">
        <f>IF(ISBLANK('Liste des engagés'!$C$12),"",VLOOKUP(H51,lp,2))</f>
        <v>0</v>
      </c>
      <c r="I52" s="4">
        <f>IF(ISBLANK('Liste des engagés'!$C$12),"",VLOOKUP(I51,lp,2))</f>
        <v>0</v>
      </c>
      <c r="J52" s="4">
        <f>IF(ISBLANK('Liste des engagés'!$C$12),"",VLOOKUP(J51,lp,2))</f>
        <v>0</v>
      </c>
    </row>
    <row r="53" spans="1:10" ht="15.75">
      <c r="A53" s="4">
        <f>IF(ISBLANK('Liste des engagés'!$C$12),"",VLOOKUP(A51,lp,3))</f>
        <v>0</v>
      </c>
      <c r="B53" s="4">
        <f>IF(ISBLANK('Liste des engagés'!$C$12),"",VLOOKUP(B51,lp,3))</f>
        <v>0</v>
      </c>
      <c r="C53" s="4">
        <f>IF(ISBLANK('Liste des engagés'!$C$12),"",VLOOKUP(C51,lp,3))</f>
        <v>0</v>
      </c>
      <c r="D53" s="4">
        <f>IF(ISBLANK('Liste des engagés'!$C$12),"",VLOOKUP(D51,lp,3))</f>
        <v>0</v>
      </c>
      <c r="E53" s="4">
        <f>IF(ISBLANK('Liste des engagés'!$C$12),"",VLOOKUP(E51,lp,3))</f>
        <v>0</v>
      </c>
      <c r="F53" s="4">
        <f>IF(ISBLANK('Liste des engagés'!$C$12),"",VLOOKUP(F51,lp,3))</f>
        <v>0</v>
      </c>
      <c r="G53" s="4">
        <f>IF(ISBLANK('Liste des engagés'!$C$12),"",VLOOKUP(G51,lp,3))</f>
        <v>0</v>
      </c>
      <c r="H53" s="4">
        <f>IF(ISBLANK('Liste des engagés'!$C$12),"",VLOOKUP(H51,lp,3))</f>
        <v>0</v>
      </c>
      <c r="I53" s="4">
        <f>IF(ISBLANK('Liste des engagés'!$C$12),"",VLOOKUP(I51,lp,3))</f>
        <v>0</v>
      </c>
      <c r="J53" s="4">
        <f>IF(ISBLANK('Liste des engagés'!$C$12),"",VLOOKUP(J51,lp,3))</f>
        <v>0</v>
      </c>
    </row>
    <row r="54" spans="1:10" s="11" customFormat="1" ht="32.25" customHeight="1" thickBot="1">
      <c r="A54" s="5">
        <f>IF(ISBLANK('Liste des engagés'!$C$12),"",VLOOKUP(A51,lp,4))</f>
        <v>0</v>
      </c>
      <c r="B54" s="5">
        <f>IF(ISBLANK('Liste des engagés'!$C$12),"",VLOOKUP(B51,lp,4))</f>
        <v>0</v>
      </c>
      <c r="C54" s="5">
        <f>IF(ISBLANK('Liste des engagés'!$C$12),"",VLOOKUP(C51,lp,4))</f>
        <v>0</v>
      </c>
      <c r="D54" s="5">
        <f>IF(ISBLANK('Liste des engagés'!$C$12),"",VLOOKUP(D51,lp,4))</f>
        <v>0</v>
      </c>
      <c r="E54" s="5">
        <f>IF(ISBLANK('Liste des engagés'!$C$12),"",VLOOKUP(E51,lp,4))</f>
        <v>0</v>
      </c>
      <c r="F54" s="5">
        <f>IF(ISBLANK('Liste des engagés'!$C$12),"",VLOOKUP(F51,lp,4))</f>
        <v>0</v>
      </c>
      <c r="G54" s="5">
        <f>IF(ISBLANK('Liste des engagés'!$C$12),"",VLOOKUP(G51,lp,4))</f>
        <v>0</v>
      </c>
      <c r="H54" s="5">
        <f>IF(ISBLANK('Liste des engagés'!$C$12),"",VLOOKUP(H51,lp,4))</f>
        <v>0</v>
      </c>
      <c r="I54" s="5">
        <f>IF(ISBLANK('Liste des engagés'!$C$12),"",VLOOKUP(I51,lp,4))</f>
        <v>0</v>
      </c>
      <c r="J54" s="5">
        <f>IF(ISBLANK('Liste des engagés'!$C$12),"",VLOOKUP(J51,lp,4))</f>
        <v>0</v>
      </c>
    </row>
    <row r="55" spans="1:10" s="8" customFormat="1" ht="30">
      <c r="A55" s="7">
        <v>121</v>
      </c>
      <c r="B55" s="7">
        <v>122</v>
      </c>
      <c r="C55" s="7">
        <v>123</v>
      </c>
      <c r="D55" s="7">
        <v>124</v>
      </c>
      <c r="E55" s="7">
        <v>125</v>
      </c>
      <c r="F55" s="7">
        <v>126</v>
      </c>
      <c r="G55" s="7">
        <v>127</v>
      </c>
      <c r="H55" s="7">
        <v>128</v>
      </c>
      <c r="I55" s="7">
        <v>129</v>
      </c>
      <c r="J55" s="7">
        <v>130</v>
      </c>
    </row>
    <row r="56" spans="1:10" ht="22.5" customHeight="1">
      <c r="A56" s="4">
        <f>IF(ISBLANK('Liste des engagés'!$C$12),"",VLOOKUP(A55,lp,2))</f>
        <v>0</v>
      </c>
      <c r="B56" s="4">
        <f>IF(ISBLANK('Liste des engagés'!$C$12),"",VLOOKUP(B55,lp,2))</f>
        <v>0</v>
      </c>
      <c r="C56" s="4">
        <f>IF(ISBLANK('Liste des engagés'!$C$12),"",VLOOKUP(C55,lp,2))</f>
        <v>0</v>
      </c>
      <c r="D56" s="4">
        <f>IF(ISBLANK('Liste des engagés'!$C$12),"",VLOOKUP(D55,lp,2))</f>
        <v>0</v>
      </c>
      <c r="E56" s="4">
        <f>IF(ISBLANK('Liste des engagés'!$C$12),"",VLOOKUP(E55,lp,2))</f>
        <v>0</v>
      </c>
      <c r="F56" s="4">
        <f>IF(ISBLANK('Liste des engagés'!$C$12),"",VLOOKUP(F55,lp,2))</f>
        <v>0</v>
      </c>
      <c r="G56" s="4"/>
      <c r="H56" s="4"/>
      <c r="I56" s="4"/>
      <c r="J56" s="4"/>
    </row>
    <row r="57" spans="1:10" ht="15.75">
      <c r="A57" s="4">
        <f>IF(ISBLANK('Liste des engagés'!$C$12),"",VLOOKUP(A55,lp,3))</f>
        <v>0</v>
      </c>
      <c r="B57" s="4">
        <f>IF(ISBLANK('Liste des engagés'!$C$12),"",VLOOKUP(B55,lp,3))</f>
        <v>0</v>
      </c>
      <c r="C57" s="4">
        <f>IF(ISBLANK('Liste des engagés'!$C$12),"",VLOOKUP(C55,lp,3))</f>
        <v>0</v>
      </c>
      <c r="D57" s="4">
        <f>IF(ISBLANK('Liste des engagés'!$C$12),"",VLOOKUP(D55,lp,3))</f>
        <v>0</v>
      </c>
      <c r="E57" s="4">
        <f>IF(ISBLANK('Liste des engagés'!$C$12),"",VLOOKUP(E55,lp,3))</f>
        <v>0</v>
      </c>
      <c r="F57" s="4">
        <f>IF(ISBLANK('Liste des engagés'!$C$12),"",VLOOKUP(F55,lp,3))</f>
        <v>0</v>
      </c>
      <c r="G57" s="4"/>
      <c r="H57" s="4"/>
      <c r="I57" s="4"/>
      <c r="J57" s="4"/>
    </row>
    <row r="58" spans="1:10" s="11" customFormat="1" ht="32.25" customHeight="1" thickBot="1">
      <c r="A58" s="5">
        <f>IF(ISBLANK('Liste des engagés'!$C$12),"",VLOOKUP(A55,lp,4))</f>
        <v>0</v>
      </c>
      <c r="B58" s="5">
        <f>IF(ISBLANK('Liste des engagés'!$C$12),"",VLOOKUP(B55,lp,4))</f>
        <v>0</v>
      </c>
      <c r="C58" s="5">
        <f>IF(ISBLANK('Liste des engagés'!$C$12),"",VLOOKUP(C55,lp,4))</f>
        <v>0</v>
      </c>
      <c r="D58" s="5">
        <f>IF(ISBLANK('Liste des engagés'!$C$12),"",VLOOKUP(D55,lp,4))</f>
        <v>0</v>
      </c>
      <c r="E58" s="5">
        <f>IF(ISBLANK('Liste des engagés'!$C$12),"",VLOOKUP(E55,lp,4))</f>
        <v>0</v>
      </c>
      <c r="F58" s="5">
        <f>IF(ISBLANK('Liste des engagés'!$C$12),"",VLOOKUP(F55,lp,4))</f>
        <v>0</v>
      </c>
      <c r="G58" s="5"/>
      <c r="H58" s="5"/>
      <c r="I58" s="5"/>
      <c r="J58" s="5"/>
    </row>
  </sheetData>
  <sheetProtection/>
  <mergeCells count="1">
    <mergeCell ref="A5:J5"/>
  </mergeCells>
  <printOptions/>
  <pageMargins left="0.21" right="0.12" top="0.39" bottom="0.55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LANDA</dc:creator>
  <cp:keywords/>
  <dc:description/>
  <cp:lastModifiedBy>michel</cp:lastModifiedBy>
  <cp:lastPrinted>2019-07-31T16:57:42Z</cp:lastPrinted>
  <dcterms:created xsi:type="dcterms:W3CDTF">1998-01-18T18:15:01Z</dcterms:created>
  <dcterms:modified xsi:type="dcterms:W3CDTF">2019-07-31T19:51:16Z</dcterms:modified>
  <cp:category/>
  <cp:version/>
  <cp:contentType/>
  <cp:contentStatus/>
</cp:coreProperties>
</file>