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rret\Documents\99 - Giovanni Barret - backup 2017-11-18\Beaumont Triathlon - Fichiers modifiés ou nouveaux\Tenues - M9\"/>
    </mc:Choice>
  </mc:AlternateContent>
  <bookViews>
    <workbookView xWindow="240" yWindow="43" windowWidth="8143" windowHeight="8100"/>
  </bookViews>
  <sheets>
    <sheet name="Bdc Tenues" sheetId="14" r:id="rId1"/>
    <sheet name="Feuil1" sheetId="15" r:id="rId2"/>
  </sheets>
  <definedNames>
    <definedName name="_xlnm.Print_Titles" localSheetId="0">'Bdc Tenues'!$1:$5</definedName>
    <definedName name="_xlnm.Print_Area" localSheetId="0">'Bdc Tenues'!$A$1:$V$264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9" i="14" l="1"/>
  <c r="T88" i="14"/>
  <c r="R88" i="14"/>
  <c r="L88" i="14"/>
  <c r="H88" i="14"/>
  <c r="P88" i="14"/>
  <c r="E146" i="14" l="1"/>
  <c r="U260" i="14"/>
  <c r="T260" i="14"/>
  <c r="S260" i="14"/>
  <c r="R260" i="14"/>
  <c r="Q260" i="14"/>
  <c r="P260" i="14"/>
  <c r="O260" i="14"/>
  <c r="N260" i="14"/>
  <c r="M260" i="14"/>
  <c r="L260" i="14"/>
  <c r="K260" i="14"/>
  <c r="J260" i="14"/>
  <c r="I260" i="14"/>
  <c r="H260" i="14"/>
  <c r="G260" i="14"/>
  <c r="F260" i="14"/>
  <c r="D260" i="14"/>
  <c r="C260" i="14"/>
  <c r="B260" i="14"/>
  <c r="G127" i="14"/>
  <c r="U97" i="14"/>
  <c r="S97" i="14"/>
  <c r="Q97" i="14"/>
  <c r="O97" i="14"/>
  <c r="M97" i="14"/>
  <c r="K97" i="14"/>
  <c r="I97" i="14"/>
  <c r="U96" i="14"/>
  <c r="S96" i="14"/>
  <c r="Q96" i="14"/>
  <c r="O96" i="14"/>
  <c r="M96" i="14"/>
  <c r="K96" i="14"/>
  <c r="I96" i="14"/>
  <c r="U95" i="14"/>
  <c r="S95" i="14"/>
  <c r="Q95" i="14"/>
  <c r="O95" i="14"/>
  <c r="M95" i="14"/>
  <c r="K95" i="14"/>
  <c r="I95" i="14"/>
  <c r="U94" i="14"/>
  <c r="S94" i="14"/>
  <c r="Q94" i="14"/>
  <c r="O94" i="14"/>
  <c r="M94" i="14"/>
  <c r="K94" i="14"/>
  <c r="I94" i="14"/>
  <c r="U93" i="14"/>
  <c r="S93" i="14"/>
  <c r="Q93" i="14"/>
  <c r="O93" i="14"/>
  <c r="M93" i="14"/>
  <c r="K93" i="14"/>
  <c r="I93" i="14"/>
  <c r="U92" i="14"/>
  <c r="S92" i="14"/>
  <c r="Q92" i="14"/>
  <c r="O92" i="14"/>
  <c r="M92" i="14"/>
  <c r="K92" i="14"/>
  <c r="I92" i="14"/>
  <c r="U91" i="14"/>
  <c r="S91" i="14"/>
  <c r="Q91" i="14"/>
  <c r="O91" i="14"/>
  <c r="M91" i="14"/>
  <c r="K91" i="14"/>
  <c r="I91" i="14"/>
  <c r="G97" i="14"/>
  <c r="G96" i="14"/>
  <c r="G95" i="14"/>
  <c r="G94" i="14"/>
  <c r="G93" i="14"/>
  <c r="G92" i="14"/>
  <c r="G91" i="14"/>
  <c r="U122" i="14" l="1"/>
  <c r="U123" i="14" s="1"/>
  <c r="U124" i="14" s="1"/>
  <c r="S122" i="14"/>
  <c r="S123" i="14" s="1"/>
  <c r="S124" i="14" s="1"/>
  <c r="Q122" i="14"/>
  <c r="Q123" i="14" s="1"/>
  <c r="Q124" i="14" s="1"/>
  <c r="O122" i="14"/>
  <c r="O123" i="14" s="1"/>
  <c r="O124" i="14" s="1"/>
  <c r="M122" i="14"/>
  <c r="M123" i="14" s="1"/>
  <c r="M124" i="14" s="1"/>
  <c r="K122" i="14"/>
  <c r="K123" i="14" s="1"/>
  <c r="K124" i="14" s="1"/>
  <c r="I122" i="14"/>
  <c r="I123" i="14" s="1"/>
  <c r="I124" i="14" s="1"/>
  <c r="U109" i="14" l="1"/>
  <c r="S109" i="14"/>
  <c r="Q109" i="14"/>
  <c r="O109" i="14"/>
  <c r="M109" i="14"/>
  <c r="K109" i="14"/>
  <c r="I109" i="14"/>
  <c r="U108" i="14"/>
  <c r="S108" i="14"/>
  <c r="Q108" i="14"/>
  <c r="O108" i="14"/>
  <c r="M108" i="14"/>
  <c r="K108" i="14"/>
  <c r="I108" i="14"/>
  <c r="U107" i="14"/>
  <c r="S107" i="14"/>
  <c r="Q107" i="14"/>
  <c r="O107" i="14"/>
  <c r="M107" i="14"/>
  <c r="K107" i="14"/>
  <c r="I107" i="14"/>
  <c r="U106" i="14"/>
  <c r="S106" i="14"/>
  <c r="Q106" i="14"/>
  <c r="O106" i="14"/>
  <c r="M106" i="14"/>
  <c r="K106" i="14"/>
  <c r="I106" i="14"/>
  <c r="U105" i="14"/>
  <c r="S105" i="14"/>
  <c r="Q105" i="14"/>
  <c r="O105" i="14"/>
  <c r="M105" i="14"/>
  <c r="K105" i="14"/>
  <c r="I105" i="14"/>
  <c r="U104" i="14"/>
  <c r="S104" i="14"/>
  <c r="Q104" i="14"/>
  <c r="O104" i="14"/>
  <c r="M104" i="14"/>
  <c r="K104" i="14"/>
  <c r="I104" i="14"/>
  <c r="U103" i="14"/>
  <c r="S103" i="14"/>
  <c r="Q103" i="14"/>
  <c r="O103" i="14"/>
  <c r="M103" i="14"/>
  <c r="K103" i="14"/>
  <c r="I103" i="14"/>
  <c r="G109" i="14"/>
  <c r="G108" i="14"/>
  <c r="G107" i="14"/>
  <c r="G106" i="14"/>
  <c r="G105" i="14"/>
  <c r="G104" i="14"/>
  <c r="G103" i="14"/>
  <c r="G138" i="14"/>
  <c r="J141" i="14"/>
  <c r="L141" i="14"/>
  <c r="N141" i="14"/>
  <c r="P141" i="14"/>
  <c r="R141" i="14"/>
  <c r="T141" i="14"/>
  <c r="G110" i="14" l="1"/>
  <c r="G111" i="14" s="1"/>
  <c r="K110" i="14"/>
  <c r="K111" i="14" s="1"/>
  <c r="K112" i="14" s="1"/>
  <c r="S110" i="14"/>
  <c r="S111" i="14" s="1"/>
  <c r="S112" i="14" s="1"/>
  <c r="O110" i="14"/>
  <c r="O111" i="14" s="1"/>
  <c r="O112" i="14" s="1"/>
  <c r="I110" i="14"/>
  <c r="I111" i="14" s="1"/>
  <c r="I112" i="14" s="1"/>
  <c r="Q110" i="14"/>
  <c r="Q111" i="14" s="1"/>
  <c r="Q112" i="14" s="1"/>
  <c r="M110" i="14"/>
  <c r="M111" i="14" s="1"/>
  <c r="M112" i="14" s="1"/>
  <c r="U110" i="14"/>
  <c r="U111" i="14" s="1"/>
  <c r="U112" i="14" s="1"/>
  <c r="K98" i="14"/>
  <c r="K99" i="14" s="1"/>
  <c r="K100" i="14" s="1"/>
  <c r="S98" i="14"/>
  <c r="S99" i="14" s="1"/>
  <c r="S100" i="14" s="1"/>
  <c r="U98" i="14"/>
  <c r="U99" i="14" s="1"/>
  <c r="U100" i="14" s="1"/>
  <c r="O98" i="14"/>
  <c r="O99" i="14" s="1"/>
  <c r="O100" i="14" s="1"/>
  <c r="M98" i="14"/>
  <c r="M99" i="14" s="1"/>
  <c r="M100" i="14" s="1"/>
  <c r="I98" i="14"/>
  <c r="Q98" i="14"/>
  <c r="Q99" i="14" s="1"/>
  <c r="Q100" i="14" s="1"/>
  <c r="S131" i="14"/>
  <c r="S132" i="14"/>
  <c r="G112" i="14" l="1"/>
  <c r="I99" i="14"/>
  <c r="I100" i="14" s="1"/>
  <c r="W110" i="14"/>
  <c r="T89" i="14"/>
  <c r="R89" i="14"/>
  <c r="P89" i="14"/>
  <c r="P112" i="14" s="1"/>
  <c r="N89" i="14"/>
  <c r="L89" i="14"/>
  <c r="J89" i="14"/>
  <c r="H89" i="14"/>
  <c r="T98" i="14"/>
  <c r="R110" i="14"/>
  <c r="P98" i="14"/>
  <c r="N88" i="14"/>
  <c r="N98" i="14" s="1"/>
  <c r="L98" i="14"/>
  <c r="J88" i="14"/>
  <c r="J98" i="14" s="1"/>
  <c r="H98" i="14"/>
  <c r="T87" i="14"/>
  <c r="R87" i="14"/>
  <c r="P87" i="14"/>
  <c r="N87" i="14"/>
  <c r="L87" i="14"/>
  <c r="J87" i="14"/>
  <c r="H87" i="14"/>
  <c r="F89" i="14"/>
  <c r="F88" i="14"/>
  <c r="F110" i="14" s="1"/>
  <c r="F87" i="14"/>
  <c r="F111" i="14" l="1"/>
  <c r="F112" i="14"/>
  <c r="H110" i="14"/>
  <c r="P110" i="14"/>
  <c r="P113" i="14" s="1"/>
  <c r="T110" i="14"/>
  <c r="R98" i="14"/>
  <c r="J110" i="14"/>
  <c r="R111" i="14"/>
  <c r="R99" i="14"/>
  <c r="N110" i="14"/>
  <c r="L110" i="14"/>
  <c r="L111" i="14"/>
  <c r="N111" i="14"/>
  <c r="T111" i="14"/>
  <c r="J100" i="14"/>
  <c r="J101" i="14" s="1"/>
  <c r="N99" i="14"/>
  <c r="H100" i="14"/>
  <c r="H101" i="14" s="1"/>
  <c r="P100" i="14"/>
  <c r="P101" i="14" s="1"/>
  <c r="P111" i="14"/>
  <c r="H111" i="14"/>
  <c r="R100" i="14"/>
  <c r="H99" i="14"/>
  <c r="P99" i="14"/>
  <c r="J112" i="14"/>
  <c r="J99" i="14"/>
  <c r="L100" i="14"/>
  <c r="L101" i="14" s="1"/>
  <c r="T100" i="14"/>
  <c r="T101" i="14" s="1"/>
  <c r="J111" i="14"/>
  <c r="N100" i="14"/>
  <c r="N101" i="14" s="1"/>
  <c r="L99" i="14"/>
  <c r="T99" i="14"/>
  <c r="H112" i="14"/>
  <c r="I101" i="14"/>
  <c r="T112" i="14"/>
  <c r="K101" i="14"/>
  <c r="U101" i="14"/>
  <c r="R112" i="14"/>
  <c r="R113" i="14" s="1"/>
  <c r="M101" i="14"/>
  <c r="O101" i="14"/>
  <c r="S101" i="14"/>
  <c r="N112" i="14"/>
  <c r="L112" i="14"/>
  <c r="W112" i="14"/>
  <c r="M113" i="14"/>
  <c r="Q113" i="14"/>
  <c r="K113" i="14"/>
  <c r="U113" i="14"/>
  <c r="S113" i="14"/>
  <c r="O113" i="14"/>
  <c r="I113" i="14"/>
  <c r="U261" i="14"/>
  <c r="T261" i="14"/>
  <c r="S261" i="14"/>
  <c r="R261" i="14"/>
  <c r="Q261" i="14"/>
  <c r="P261" i="14"/>
  <c r="O261" i="14"/>
  <c r="N261" i="14"/>
  <c r="M261" i="14"/>
  <c r="L261" i="14"/>
  <c r="K261" i="14"/>
  <c r="J261" i="14"/>
  <c r="I261" i="14"/>
  <c r="H261" i="14"/>
  <c r="G261" i="14"/>
  <c r="F261" i="14"/>
  <c r="D261" i="14"/>
  <c r="C261" i="14"/>
  <c r="B261" i="14"/>
  <c r="U259" i="14"/>
  <c r="T259" i="14"/>
  <c r="S259" i="14"/>
  <c r="R259" i="14"/>
  <c r="Q259" i="14"/>
  <c r="P259" i="14"/>
  <c r="O259" i="14"/>
  <c r="N259" i="14"/>
  <c r="M259" i="14"/>
  <c r="L259" i="14"/>
  <c r="K259" i="14"/>
  <c r="J259" i="14"/>
  <c r="H259" i="14"/>
  <c r="F259" i="14"/>
  <c r="D259" i="14"/>
  <c r="C259" i="14"/>
  <c r="B259" i="14"/>
  <c r="U258" i="14"/>
  <c r="T258" i="14"/>
  <c r="S258" i="14"/>
  <c r="R258" i="14"/>
  <c r="Q258" i="14"/>
  <c r="P258" i="14"/>
  <c r="O258" i="14"/>
  <c r="N258" i="14"/>
  <c r="M258" i="14"/>
  <c r="L258" i="14"/>
  <c r="K258" i="14"/>
  <c r="J258" i="14"/>
  <c r="I258" i="14"/>
  <c r="H258" i="14"/>
  <c r="G258" i="14"/>
  <c r="F258" i="14"/>
  <c r="D258" i="14"/>
  <c r="C258" i="14"/>
  <c r="B258" i="14"/>
  <c r="U257" i="14"/>
  <c r="T257" i="14"/>
  <c r="S257" i="14"/>
  <c r="R257" i="14"/>
  <c r="Q257" i="14"/>
  <c r="P257" i="14"/>
  <c r="O257" i="14"/>
  <c r="N257" i="14"/>
  <c r="M257" i="14"/>
  <c r="L257" i="14"/>
  <c r="K257" i="14"/>
  <c r="J257" i="14"/>
  <c r="I257" i="14"/>
  <c r="H257" i="14"/>
  <c r="G257" i="14"/>
  <c r="F257" i="14"/>
  <c r="D257" i="14"/>
  <c r="C257" i="14"/>
  <c r="B257" i="14"/>
  <c r="U256" i="14"/>
  <c r="T256" i="14"/>
  <c r="S256" i="14"/>
  <c r="R256" i="14"/>
  <c r="Q256" i="14"/>
  <c r="P256" i="14"/>
  <c r="O256" i="14"/>
  <c r="N256" i="14"/>
  <c r="M256" i="14"/>
  <c r="L256" i="14"/>
  <c r="K256" i="14"/>
  <c r="J256" i="14"/>
  <c r="I256" i="14"/>
  <c r="H256" i="14"/>
  <c r="G256" i="14"/>
  <c r="F256" i="14"/>
  <c r="D256" i="14"/>
  <c r="C256" i="14"/>
  <c r="B256" i="14"/>
  <c r="U255" i="14"/>
  <c r="T255" i="14"/>
  <c r="S255" i="14"/>
  <c r="R255" i="14"/>
  <c r="Q255" i="14"/>
  <c r="P255" i="14"/>
  <c r="O255" i="14"/>
  <c r="N255" i="14"/>
  <c r="M255" i="14"/>
  <c r="L255" i="14"/>
  <c r="K255" i="14"/>
  <c r="J255" i="14"/>
  <c r="I255" i="14"/>
  <c r="H255" i="14"/>
  <c r="G255" i="14"/>
  <c r="F255" i="14"/>
  <c r="D255" i="14"/>
  <c r="C255" i="14"/>
  <c r="B255" i="14"/>
  <c r="U254" i="14"/>
  <c r="T254" i="14"/>
  <c r="S254" i="14"/>
  <c r="R254" i="14"/>
  <c r="Q254" i="14"/>
  <c r="P254" i="14"/>
  <c r="O254" i="14"/>
  <c r="N254" i="14"/>
  <c r="M254" i="14"/>
  <c r="L254" i="14"/>
  <c r="K254" i="14"/>
  <c r="J254" i="14"/>
  <c r="I254" i="14"/>
  <c r="H254" i="14"/>
  <c r="G254" i="14"/>
  <c r="F254" i="14"/>
  <c r="D254" i="14"/>
  <c r="C254" i="14"/>
  <c r="B254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G253" i="14"/>
  <c r="F253" i="14"/>
  <c r="D253" i="14"/>
  <c r="C253" i="14"/>
  <c r="B253" i="14"/>
  <c r="U252" i="14"/>
  <c r="T252" i="14"/>
  <c r="S252" i="14"/>
  <c r="R252" i="14"/>
  <c r="Q252" i="14"/>
  <c r="P252" i="14"/>
  <c r="O252" i="14"/>
  <c r="N252" i="14"/>
  <c r="M252" i="14"/>
  <c r="L252" i="14"/>
  <c r="K252" i="14"/>
  <c r="J252" i="14"/>
  <c r="I252" i="14"/>
  <c r="H252" i="14"/>
  <c r="G252" i="14"/>
  <c r="F252" i="14"/>
  <c r="D252" i="14"/>
  <c r="C252" i="14"/>
  <c r="B252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G251" i="14"/>
  <c r="F251" i="14"/>
  <c r="D251" i="14"/>
  <c r="C251" i="14"/>
  <c r="B251" i="14"/>
  <c r="U250" i="14"/>
  <c r="T250" i="14"/>
  <c r="S250" i="14"/>
  <c r="R250" i="14"/>
  <c r="Q250" i="14"/>
  <c r="P250" i="14"/>
  <c r="O250" i="14"/>
  <c r="N250" i="14"/>
  <c r="M250" i="14"/>
  <c r="L250" i="14"/>
  <c r="K250" i="14"/>
  <c r="J250" i="14"/>
  <c r="I250" i="14"/>
  <c r="H250" i="14"/>
  <c r="G250" i="14"/>
  <c r="F250" i="14"/>
  <c r="D250" i="14"/>
  <c r="C250" i="14"/>
  <c r="B250" i="14"/>
  <c r="U249" i="14"/>
  <c r="T249" i="14"/>
  <c r="S249" i="14"/>
  <c r="R249" i="14"/>
  <c r="Q249" i="14"/>
  <c r="P249" i="14"/>
  <c r="O249" i="14"/>
  <c r="N249" i="14"/>
  <c r="M249" i="14"/>
  <c r="L249" i="14"/>
  <c r="K249" i="14"/>
  <c r="J249" i="14"/>
  <c r="I249" i="14"/>
  <c r="H249" i="14"/>
  <c r="G249" i="14"/>
  <c r="F249" i="14"/>
  <c r="D249" i="14"/>
  <c r="C249" i="14"/>
  <c r="B249" i="14"/>
  <c r="U248" i="14"/>
  <c r="T248" i="14"/>
  <c r="S248" i="14"/>
  <c r="R248" i="14"/>
  <c r="Q248" i="14"/>
  <c r="P248" i="14"/>
  <c r="O248" i="14"/>
  <c r="N248" i="14"/>
  <c r="M248" i="14"/>
  <c r="L248" i="14"/>
  <c r="K248" i="14"/>
  <c r="J248" i="14"/>
  <c r="I248" i="14"/>
  <c r="H248" i="14"/>
  <c r="G248" i="14"/>
  <c r="F248" i="14"/>
  <c r="D248" i="14"/>
  <c r="C248" i="14"/>
  <c r="B248" i="14"/>
  <c r="U247" i="14"/>
  <c r="T247" i="14"/>
  <c r="S247" i="14"/>
  <c r="R247" i="14"/>
  <c r="Q247" i="14"/>
  <c r="P247" i="14"/>
  <c r="O247" i="14"/>
  <c r="N247" i="14"/>
  <c r="M247" i="14"/>
  <c r="L247" i="14"/>
  <c r="K247" i="14"/>
  <c r="J247" i="14"/>
  <c r="I247" i="14"/>
  <c r="H247" i="14"/>
  <c r="G247" i="14"/>
  <c r="F247" i="14"/>
  <c r="D247" i="14"/>
  <c r="C247" i="14"/>
  <c r="B247" i="14"/>
  <c r="U246" i="14"/>
  <c r="T246" i="14"/>
  <c r="S246" i="14"/>
  <c r="R246" i="14"/>
  <c r="Q246" i="14"/>
  <c r="P246" i="14"/>
  <c r="O246" i="14"/>
  <c r="N246" i="14"/>
  <c r="M246" i="14"/>
  <c r="L246" i="14"/>
  <c r="K246" i="14"/>
  <c r="J246" i="14"/>
  <c r="I246" i="14"/>
  <c r="H246" i="14"/>
  <c r="G246" i="14"/>
  <c r="F246" i="14"/>
  <c r="D246" i="14"/>
  <c r="C246" i="14"/>
  <c r="B246" i="14"/>
  <c r="U245" i="14"/>
  <c r="T245" i="14"/>
  <c r="S245" i="14"/>
  <c r="R245" i="14"/>
  <c r="Q245" i="14"/>
  <c r="P245" i="14"/>
  <c r="O245" i="14"/>
  <c r="N245" i="14"/>
  <c r="M245" i="14"/>
  <c r="L245" i="14"/>
  <c r="K245" i="14"/>
  <c r="J245" i="14"/>
  <c r="I245" i="14"/>
  <c r="H245" i="14"/>
  <c r="G245" i="14"/>
  <c r="F245" i="14"/>
  <c r="D245" i="14"/>
  <c r="C245" i="14"/>
  <c r="B245" i="14"/>
  <c r="U244" i="14"/>
  <c r="T244" i="14"/>
  <c r="S244" i="14"/>
  <c r="R244" i="14"/>
  <c r="Q244" i="14"/>
  <c r="P244" i="14"/>
  <c r="O244" i="14"/>
  <c r="N244" i="14"/>
  <c r="M244" i="14"/>
  <c r="L244" i="14"/>
  <c r="K244" i="14"/>
  <c r="J244" i="14"/>
  <c r="I244" i="14"/>
  <c r="H244" i="14"/>
  <c r="G244" i="14"/>
  <c r="F244" i="14"/>
  <c r="D244" i="14"/>
  <c r="C244" i="14"/>
  <c r="B244" i="14"/>
  <c r="U243" i="14"/>
  <c r="T243" i="14"/>
  <c r="S243" i="14"/>
  <c r="R243" i="14"/>
  <c r="Q243" i="14"/>
  <c r="P243" i="14"/>
  <c r="O243" i="14"/>
  <c r="N243" i="14"/>
  <c r="M243" i="14"/>
  <c r="L243" i="14"/>
  <c r="K243" i="14"/>
  <c r="J243" i="14"/>
  <c r="I243" i="14"/>
  <c r="H243" i="14"/>
  <c r="G243" i="14"/>
  <c r="F243" i="14"/>
  <c r="D243" i="14"/>
  <c r="C243" i="14"/>
  <c r="B243" i="14"/>
  <c r="U242" i="14"/>
  <c r="T242" i="14"/>
  <c r="S242" i="14"/>
  <c r="R242" i="14"/>
  <c r="Q242" i="14"/>
  <c r="P242" i="14"/>
  <c r="O242" i="14"/>
  <c r="N242" i="14"/>
  <c r="M242" i="14"/>
  <c r="L242" i="14"/>
  <c r="K242" i="14"/>
  <c r="J242" i="14"/>
  <c r="I242" i="14"/>
  <c r="H242" i="14"/>
  <c r="G242" i="14"/>
  <c r="F242" i="14"/>
  <c r="D242" i="14"/>
  <c r="C242" i="14"/>
  <c r="B242" i="14"/>
  <c r="U241" i="14"/>
  <c r="T241" i="14"/>
  <c r="S241" i="14"/>
  <c r="R241" i="14"/>
  <c r="Q241" i="14"/>
  <c r="P241" i="14"/>
  <c r="O241" i="14"/>
  <c r="N241" i="14"/>
  <c r="M241" i="14"/>
  <c r="L241" i="14"/>
  <c r="K241" i="14"/>
  <c r="J241" i="14"/>
  <c r="I241" i="14"/>
  <c r="H241" i="14"/>
  <c r="G241" i="14"/>
  <c r="F241" i="14"/>
  <c r="D241" i="14"/>
  <c r="C241" i="14"/>
  <c r="B241" i="14"/>
  <c r="U240" i="14"/>
  <c r="T240" i="14"/>
  <c r="S240" i="14"/>
  <c r="R240" i="14"/>
  <c r="Q240" i="14"/>
  <c r="P240" i="14"/>
  <c r="O240" i="14"/>
  <c r="N240" i="14"/>
  <c r="M240" i="14"/>
  <c r="L240" i="14"/>
  <c r="K240" i="14"/>
  <c r="J240" i="14"/>
  <c r="I240" i="14"/>
  <c r="H240" i="14"/>
  <c r="G240" i="14"/>
  <c r="F240" i="14"/>
  <c r="D240" i="14"/>
  <c r="C240" i="14"/>
  <c r="B240" i="14"/>
  <c r="U239" i="14"/>
  <c r="T239" i="14"/>
  <c r="S239" i="14"/>
  <c r="R239" i="14"/>
  <c r="Q239" i="14"/>
  <c r="P239" i="14"/>
  <c r="O239" i="14"/>
  <c r="N239" i="14"/>
  <c r="M239" i="14"/>
  <c r="L239" i="14"/>
  <c r="K239" i="14"/>
  <c r="J239" i="14"/>
  <c r="I239" i="14"/>
  <c r="H239" i="14"/>
  <c r="G239" i="14"/>
  <c r="F239" i="14"/>
  <c r="D239" i="14"/>
  <c r="C239" i="14"/>
  <c r="B239" i="14"/>
  <c r="U238" i="14"/>
  <c r="T238" i="14"/>
  <c r="S238" i="14"/>
  <c r="R238" i="14"/>
  <c r="Q238" i="14"/>
  <c r="P238" i="14"/>
  <c r="O238" i="14"/>
  <c r="N238" i="14"/>
  <c r="M238" i="14"/>
  <c r="L238" i="14"/>
  <c r="K238" i="14"/>
  <c r="J238" i="14"/>
  <c r="I238" i="14"/>
  <c r="H238" i="14"/>
  <c r="G238" i="14"/>
  <c r="F238" i="14"/>
  <c r="D238" i="14"/>
  <c r="C238" i="14"/>
  <c r="B238" i="14"/>
  <c r="U237" i="14"/>
  <c r="T237" i="14"/>
  <c r="S237" i="14"/>
  <c r="R237" i="14"/>
  <c r="Q237" i="14"/>
  <c r="P237" i="14"/>
  <c r="O237" i="14"/>
  <c r="N237" i="14"/>
  <c r="M237" i="14"/>
  <c r="L237" i="14"/>
  <c r="K237" i="14"/>
  <c r="J237" i="14"/>
  <c r="I237" i="14"/>
  <c r="H237" i="14"/>
  <c r="G237" i="14"/>
  <c r="F237" i="14"/>
  <c r="D237" i="14"/>
  <c r="C237" i="14"/>
  <c r="B237" i="14"/>
  <c r="U236" i="14"/>
  <c r="T236" i="14"/>
  <c r="S236" i="14"/>
  <c r="R236" i="14"/>
  <c r="Q236" i="14"/>
  <c r="P236" i="14"/>
  <c r="O236" i="14"/>
  <c r="N236" i="14"/>
  <c r="M236" i="14"/>
  <c r="L236" i="14"/>
  <c r="K236" i="14"/>
  <c r="J236" i="14"/>
  <c r="I236" i="14"/>
  <c r="H236" i="14"/>
  <c r="G236" i="14"/>
  <c r="F236" i="14"/>
  <c r="D236" i="14"/>
  <c r="C236" i="14"/>
  <c r="B236" i="14"/>
  <c r="U235" i="14"/>
  <c r="T235" i="14"/>
  <c r="S235" i="14"/>
  <c r="R235" i="14"/>
  <c r="Q235" i="14"/>
  <c r="P235" i="14"/>
  <c r="O235" i="14"/>
  <c r="N235" i="14"/>
  <c r="M235" i="14"/>
  <c r="L235" i="14"/>
  <c r="K235" i="14"/>
  <c r="J235" i="14"/>
  <c r="I235" i="14"/>
  <c r="H235" i="14"/>
  <c r="G235" i="14"/>
  <c r="F235" i="14"/>
  <c r="D235" i="14"/>
  <c r="C235" i="14"/>
  <c r="B235" i="14"/>
  <c r="U234" i="14"/>
  <c r="T234" i="14"/>
  <c r="S234" i="14"/>
  <c r="R234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D234" i="14"/>
  <c r="C234" i="14"/>
  <c r="B234" i="14"/>
  <c r="U233" i="14"/>
  <c r="T233" i="14"/>
  <c r="S233" i="14"/>
  <c r="R233" i="14"/>
  <c r="Q233" i="14"/>
  <c r="P233" i="14"/>
  <c r="O233" i="14"/>
  <c r="N233" i="14"/>
  <c r="M233" i="14"/>
  <c r="L233" i="14"/>
  <c r="K233" i="14"/>
  <c r="J233" i="14"/>
  <c r="I233" i="14"/>
  <c r="H233" i="14"/>
  <c r="G233" i="14"/>
  <c r="F233" i="14"/>
  <c r="D233" i="14"/>
  <c r="C233" i="14"/>
  <c r="B233" i="14"/>
  <c r="U232" i="14"/>
  <c r="T232" i="14"/>
  <c r="S232" i="14"/>
  <c r="R232" i="14"/>
  <c r="Q232" i="14"/>
  <c r="P232" i="14"/>
  <c r="O232" i="14"/>
  <c r="N232" i="14"/>
  <c r="M232" i="14"/>
  <c r="L232" i="14"/>
  <c r="K232" i="14"/>
  <c r="J232" i="14"/>
  <c r="I232" i="14"/>
  <c r="H232" i="14"/>
  <c r="G232" i="14"/>
  <c r="F232" i="14"/>
  <c r="D232" i="14"/>
  <c r="C232" i="14"/>
  <c r="B232" i="14"/>
  <c r="U231" i="14"/>
  <c r="T231" i="14"/>
  <c r="S231" i="14"/>
  <c r="R231" i="14"/>
  <c r="Q231" i="14"/>
  <c r="P231" i="14"/>
  <c r="O231" i="14"/>
  <c r="N231" i="14"/>
  <c r="M231" i="14"/>
  <c r="L231" i="14"/>
  <c r="K231" i="14"/>
  <c r="J231" i="14"/>
  <c r="I231" i="14"/>
  <c r="H231" i="14"/>
  <c r="G231" i="14"/>
  <c r="F231" i="14"/>
  <c r="D231" i="14"/>
  <c r="C231" i="14"/>
  <c r="B231" i="14"/>
  <c r="U230" i="14"/>
  <c r="T230" i="14"/>
  <c r="S230" i="14"/>
  <c r="R230" i="14"/>
  <c r="Q230" i="14"/>
  <c r="P230" i="14"/>
  <c r="O230" i="14"/>
  <c r="N230" i="14"/>
  <c r="M230" i="14"/>
  <c r="L230" i="14"/>
  <c r="K230" i="14"/>
  <c r="J230" i="14"/>
  <c r="I230" i="14"/>
  <c r="H230" i="14"/>
  <c r="G230" i="14"/>
  <c r="F230" i="14"/>
  <c r="D230" i="14"/>
  <c r="C230" i="14"/>
  <c r="B230" i="14"/>
  <c r="U229" i="14"/>
  <c r="T229" i="14"/>
  <c r="S229" i="14"/>
  <c r="R229" i="14"/>
  <c r="Q229" i="14"/>
  <c r="P229" i="14"/>
  <c r="O229" i="14"/>
  <c r="N229" i="14"/>
  <c r="M229" i="14"/>
  <c r="L229" i="14"/>
  <c r="K229" i="14"/>
  <c r="J229" i="14"/>
  <c r="I229" i="14"/>
  <c r="H229" i="14"/>
  <c r="G229" i="14"/>
  <c r="F229" i="14"/>
  <c r="D229" i="14"/>
  <c r="C229" i="14"/>
  <c r="B229" i="14"/>
  <c r="U228" i="14"/>
  <c r="T228" i="14"/>
  <c r="S228" i="14"/>
  <c r="R228" i="14"/>
  <c r="Q228" i="14"/>
  <c r="P228" i="14"/>
  <c r="O228" i="14"/>
  <c r="N228" i="14"/>
  <c r="M228" i="14"/>
  <c r="L228" i="14"/>
  <c r="K228" i="14"/>
  <c r="J228" i="14"/>
  <c r="I228" i="14"/>
  <c r="H228" i="14"/>
  <c r="G228" i="14"/>
  <c r="F228" i="14"/>
  <c r="D228" i="14"/>
  <c r="C228" i="14"/>
  <c r="B228" i="14"/>
  <c r="U227" i="14"/>
  <c r="T227" i="14"/>
  <c r="S227" i="14"/>
  <c r="R227" i="14"/>
  <c r="Q227" i="14"/>
  <c r="P227" i="14"/>
  <c r="O227" i="14"/>
  <c r="N227" i="14"/>
  <c r="M227" i="14"/>
  <c r="L227" i="14"/>
  <c r="K227" i="14"/>
  <c r="J227" i="14"/>
  <c r="I227" i="14"/>
  <c r="H227" i="14"/>
  <c r="G227" i="14"/>
  <c r="F227" i="14"/>
  <c r="D227" i="14"/>
  <c r="C227" i="14"/>
  <c r="B227" i="14"/>
  <c r="U226" i="14"/>
  <c r="T226" i="14"/>
  <c r="S226" i="14"/>
  <c r="R226" i="14"/>
  <c r="Q226" i="14"/>
  <c r="P226" i="14"/>
  <c r="O226" i="14"/>
  <c r="N226" i="14"/>
  <c r="M226" i="14"/>
  <c r="L226" i="14"/>
  <c r="K226" i="14"/>
  <c r="J226" i="14"/>
  <c r="I226" i="14"/>
  <c r="H226" i="14"/>
  <c r="G226" i="14"/>
  <c r="F226" i="14"/>
  <c r="D226" i="14"/>
  <c r="C226" i="14"/>
  <c r="B226" i="14"/>
  <c r="U225" i="14"/>
  <c r="T225" i="14"/>
  <c r="S225" i="14"/>
  <c r="R225" i="14"/>
  <c r="Q225" i="14"/>
  <c r="P225" i="14"/>
  <c r="O225" i="14"/>
  <c r="N225" i="14"/>
  <c r="M225" i="14"/>
  <c r="L225" i="14"/>
  <c r="K225" i="14"/>
  <c r="J225" i="14"/>
  <c r="I225" i="14"/>
  <c r="H225" i="14"/>
  <c r="G225" i="14"/>
  <c r="F225" i="14"/>
  <c r="D225" i="14"/>
  <c r="C225" i="14"/>
  <c r="B225" i="14"/>
  <c r="U224" i="14"/>
  <c r="T224" i="14"/>
  <c r="S224" i="14"/>
  <c r="R224" i="14"/>
  <c r="Q224" i="14"/>
  <c r="P224" i="14"/>
  <c r="O224" i="14"/>
  <c r="N224" i="14"/>
  <c r="M224" i="14"/>
  <c r="L224" i="14"/>
  <c r="K224" i="14"/>
  <c r="J224" i="14"/>
  <c r="I224" i="14"/>
  <c r="H224" i="14"/>
  <c r="G224" i="14"/>
  <c r="F224" i="14"/>
  <c r="D224" i="14"/>
  <c r="C224" i="14"/>
  <c r="B224" i="14"/>
  <c r="U223" i="14"/>
  <c r="T223" i="14"/>
  <c r="S223" i="14"/>
  <c r="R223" i="14"/>
  <c r="Q223" i="14"/>
  <c r="P223" i="14"/>
  <c r="O223" i="14"/>
  <c r="N223" i="14"/>
  <c r="M223" i="14"/>
  <c r="L223" i="14"/>
  <c r="K223" i="14"/>
  <c r="J223" i="14"/>
  <c r="I223" i="14"/>
  <c r="H223" i="14"/>
  <c r="G223" i="14"/>
  <c r="F223" i="14"/>
  <c r="D223" i="14"/>
  <c r="C223" i="14"/>
  <c r="B223" i="14"/>
  <c r="U222" i="14"/>
  <c r="T222" i="14"/>
  <c r="S222" i="14"/>
  <c r="R222" i="14"/>
  <c r="Q222" i="14"/>
  <c r="P222" i="14"/>
  <c r="O222" i="14"/>
  <c r="N222" i="14"/>
  <c r="M222" i="14"/>
  <c r="L222" i="14"/>
  <c r="K222" i="14"/>
  <c r="J222" i="14"/>
  <c r="I222" i="14"/>
  <c r="H222" i="14"/>
  <c r="G222" i="14"/>
  <c r="F222" i="14"/>
  <c r="D222" i="14"/>
  <c r="C222" i="14"/>
  <c r="B222" i="14"/>
  <c r="U192" i="14"/>
  <c r="T192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F192" i="14"/>
  <c r="D192" i="14"/>
  <c r="C192" i="14"/>
  <c r="B192" i="14"/>
  <c r="U191" i="14"/>
  <c r="T191" i="14"/>
  <c r="S191" i="14"/>
  <c r="R191" i="14"/>
  <c r="Q191" i="14"/>
  <c r="P191" i="14"/>
  <c r="O191" i="14"/>
  <c r="N191" i="14"/>
  <c r="M191" i="14"/>
  <c r="L191" i="14"/>
  <c r="K191" i="14"/>
  <c r="J191" i="14"/>
  <c r="I191" i="14"/>
  <c r="H191" i="14"/>
  <c r="G191" i="14"/>
  <c r="F191" i="14"/>
  <c r="D191" i="14"/>
  <c r="C191" i="14"/>
  <c r="B191" i="14"/>
  <c r="U190" i="14"/>
  <c r="T190" i="14"/>
  <c r="S190" i="14"/>
  <c r="R190" i="14"/>
  <c r="Q190" i="14"/>
  <c r="P190" i="14"/>
  <c r="O190" i="14"/>
  <c r="N190" i="14"/>
  <c r="M190" i="14"/>
  <c r="L190" i="14"/>
  <c r="K190" i="14"/>
  <c r="J190" i="14"/>
  <c r="I190" i="14"/>
  <c r="H190" i="14"/>
  <c r="G190" i="14"/>
  <c r="F190" i="14"/>
  <c r="D190" i="14"/>
  <c r="C190" i="14"/>
  <c r="B190" i="14"/>
  <c r="E110" i="14" l="1"/>
  <c r="E107" i="14"/>
  <c r="F113" i="14"/>
  <c r="H113" i="14"/>
  <c r="T113" i="14"/>
  <c r="J113" i="14"/>
  <c r="R101" i="14"/>
  <c r="L113" i="14"/>
  <c r="E104" i="14"/>
  <c r="N113" i="14"/>
  <c r="Q101" i="14"/>
  <c r="G113" i="14"/>
  <c r="W113" i="14" s="1"/>
  <c r="W111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E105" i="14" l="1"/>
  <c r="E108" i="14"/>
  <c r="W34" i="14"/>
  <c r="E34" i="14" s="1"/>
  <c r="G120" i="14"/>
  <c r="G122" i="14" s="1"/>
  <c r="G123" i="14" s="1"/>
  <c r="G124" i="14" l="1"/>
  <c r="F123" i="14"/>
  <c r="G98" i="14"/>
  <c r="F98" i="14" s="1"/>
  <c r="E92" i="14" s="1"/>
  <c r="U128" i="14"/>
  <c r="S128" i="14"/>
  <c r="Q128" i="14"/>
  <c r="O128" i="14"/>
  <c r="M128" i="14"/>
  <c r="K128" i="14"/>
  <c r="I128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AM87" i="14"/>
  <c r="AE87" i="14"/>
  <c r="AD87" i="14"/>
  <c r="AE85" i="14"/>
  <c r="AD85" i="14"/>
  <c r="AE84" i="14"/>
  <c r="AD84" i="14"/>
  <c r="AE83" i="14"/>
  <c r="AD83" i="14"/>
  <c r="AE82" i="14"/>
  <c r="AD82" i="14"/>
  <c r="AE81" i="14"/>
  <c r="AD81" i="14"/>
  <c r="AE80" i="14"/>
  <c r="AD80" i="14"/>
  <c r="AE78" i="14"/>
  <c r="AD78" i="14"/>
  <c r="AE77" i="14"/>
  <c r="AD77" i="14"/>
  <c r="AE76" i="14"/>
  <c r="AD76" i="14"/>
  <c r="AE75" i="14"/>
  <c r="AD75" i="14"/>
  <c r="AE74" i="14"/>
  <c r="AD74" i="14"/>
  <c r="AE73" i="14"/>
  <c r="AD73" i="14"/>
  <c r="AE72" i="14"/>
  <c r="AD72" i="14"/>
  <c r="AE71" i="14"/>
  <c r="AD71" i="14"/>
  <c r="AE70" i="14"/>
  <c r="AD70" i="14"/>
  <c r="AE69" i="14"/>
  <c r="AD69" i="14"/>
  <c r="AE68" i="14"/>
  <c r="AD68" i="14"/>
  <c r="AE67" i="14"/>
  <c r="AD67" i="14"/>
  <c r="AE66" i="14"/>
  <c r="AD66" i="14"/>
  <c r="AE65" i="14"/>
  <c r="AD65" i="14"/>
  <c r="AE64" i="14"/>
  <c r="AD64" i="14"/>
  <c r="AE63" i="14"/>
  <c r="AD63" i="14"/>
  <c r="AE62" i="14"/>
  <c r="AD62" i="14"/>
  <c r="AE61" i="14"/>
  <c r="AD61" i="14"/>
  <c r="AE60" i="14"/>
  <c r="AD60" i="14"/>
  <c r="AE59" i="14"/>
  <c r="AD59" i="14"/>
  <c r="AE58" i="14"/>
  <c r="AD58" i="14"/>
  <c r="AE57" i="14"/>
  <c r="AD57" i="14"/>
  <c r="AE56" i="14"/>
  <c r="AD56" i="14"/>
  <c r="AE55" i="14"/>
  <c r="AD55" i="14"/>
  <c r="AE54" i="14"/>
  <c r="AD54" i="14"/>
  <c r="AE53" i="14"/>
  <c r="AD53" i="14"/>
  <c r="AE52" i="14"/>
  <c r="AD52" i="14"/>
  <c r="AE51" i="14"/>
  <c r="AD51" i="14"/>
  <c r="AE50" i="14"/>
  <c r="AD50" i="14"/>
  <c r="AE49" i="14"/>
  <c r="AD49" i="14"/>
  <c r="AE48" i="14"/>
  <c r="AD48" i="14"/>
  <c r="AE47" i="14"/>
  <c r="AD47" i="14"/>
  <c r="AE46" i="14"/>
  <c r="AD46" i="14"/>
  <c r="AE45" i="14"/>
  <c r="AD45" i="14"/>
  <c r="AE44" i="14"/>
  <c r="AD44" i="14"/>
  <c r="AE43" i="14"/>
  <c r="AD43" i="14"/>
  <c r="AE42" i="14"/>
  <c r="AD42" i="14"/>
  <c r="AE41" i="14"/>
  <c r="AD41" i="14"/>
  <c r="AE40" i="14"/>
  <c r="AD40" i="14"/>
  <c r="AE39" i="14"/>
  <c r="AD39" i="14"/>
  <c r="AE38" i="14"/>
  <c r="AD38" i="14"/>
  <c r="AE37" i="14"/>
  <c r="AD37" i="14"/>
  <c r="AE36" i="14"/>
  <c r="AD36" i="14"/>
  <c r="AE35" i="14"/>
  <c r="AD35" i="14"/>
  <c r="AE33" i="14"/>
  <c r="AD33" i="14"/>
  <c r="AE32" i="14"/>
  <c r="AD32" i="14"/>
  <c r="AE31" i="14"/>
  <c r="AD31" i="14"/>
  <c r="AE30" i="14"/>
  <c r="AD30" i="14"/>
  <c r="AE29" i="14"/>
  <c r="AD29" i="14"/>
  <c r="AE28" i="14"/>
  <c r="AD28" i="14"/>
  <c r="AE27" i="14"/>
  <c r="AD27" i="14"/>
  <c r="AE26" i="14"/>
  <c r="AD26" i="14"/>
  <c r="AE25" i="14"/>
  <c r="AD25" i="14"/>
  <c r="AE24" i="14"/>
  <c r="AD24" i="14"/>
  <c r="AE23" i="14"/>
  <c r="AD23" i="14"/>
  <c r="AE22" i="14"/>
  <c r="AD22" i="14"/>
  <c r="AE21" i="14"/>
  <c r="AD21" i="14"/>
  <c r="AE20" i="14"/>
  <c r="AD20" i="14"/>
  <c r="AE19" i="14"/>
  <c r="AD19" i="14"/>
  <c r="AE18" i="14"/>
  <c r="AD18" i="14"/>
  <c r="AE17" i="14"/>
  <c r="AD17" i="14"/>
  <c r="AE16" i="14"/>
  <c r="AD16" i="14"/>
  <c r="AE15" i="14"/>
  <c r="AD15" i="14"/>
  <c r="AE14" i="14"/>
  <c r="AD14" i="14"/>
  <c r="AE13" i="14"/>
  <c r="AD13" i="14"/>
  <c r="AE12" i="14"/>
  <c r="AD12" i="14"/>
  <c r="AE11" i="14"/>
  <c r="AD11" i="14"/>
  <c r="AE10" i="14"/>
  <c r="AD10" i="14"/>
  <c r="AE9" i="14"/>
  <c r="AD9" i="14"/>
  <c r="AE8" i="14"/>
  <c r="AD8" i="14"/>
  <c r="AE7" i="14"/>
  <c r="AD7" i="14"/>
  <c r="AE6" i="14"/>
  <c r="AD6" i="14"/>
  <c r="AE1" i="14"/>
  <c r="AD1" i="14"/>
  <c r="M221" i="14"/>
  <c r="L221" i="14"/>
  <c r="M220" i="14"/>
  <c r="L220" i="14"/>
  <c r="M219" i="14"/>
  <c r="L219" i="14"/>
  <c r="M218" i="14"/>
  <c r="L218" i="14"/>
  <c r="M217" i="14"/>
  <c r="L217" i="14"/>
  <c r="M216" i="14"/>
  <c r="L216" i="14"/>
  <c r="M215" i="14"/>
  <c r="L215" i="14"/>
  <c r="M214" i="14"/>
  <c r="L214" i="14"/>
  <c r="M213" i="14"/>
  <c r="L213" i="14"/>
  <c r="M212" i="14"/>
  <c r="L212" i="14"/>
  <c r="M211" i="14"/>
  <c r="L211" i="14"/>
  <c r="M210" i="14"/>
  <c r="L210" i="14"/>
  <c r="M209" i="14"/>
  <c r="L209" i="14"/>
  <c r="M208" i="14"/>
  <c r="L208" i="14"/>
  <c r="M207" i="14"/>
  <c r="L207" i="14"/>
  <c r="M206" i="14"/>
  <c r="L206" i="14"/>
  <c r="M205" i="14"/>
  <c r="L205" i="14"/>
  <c r="M204" i="14"/>
  <c r="L204" i="14"/>
  <c r="M203" i="14"/>
  <c r="L203" i="14"/>
  <c r="M202" i="14"/>
  <c r="L202" i="14"/>
  <c r="M201" i="14"/>
  <c r="L201" i="14"/>
  <c r="M200" i="14"/>
  <c r="L200" i="14"/>
  <c r="M199" i="14"/>
  <c r="L199" i="14"/>
  <c r="M198" i="14"/>
  <c r="L198" i="14"/>
  <c r="M197" i="14"/>
  <c r="L197" i="14"/>
  <c r="M196" i="14"/>
  <c r="L196" i="14"/>
  <c r="M195" i="14"/>
  <c r="L195" i="14"/>
  <c r="M194" i="14"/>
  <c r="L194" i="14"/>
  <c r="M193" i="14"/>
  <c r="L193" i="14"/>
  <c r="M189" i="14"/>
  <c r="L189" i="14"/>
  <c r="M188" i="14"/>
  <c r="L188" i="14"/>
  <c r="M187" i="14"/>
  <c r="L187" i="14"/>
  <c r="M186" i="14"/>
  <c r="L186" i="14"/>
  <c r="M185" i="14"/>
  <c r="L185" i="14"/>
  <c r="M184" i="14"/>
  <c r="L184" i="14"/>
  <c r="M183" i="14"/>
  <c r="L183" i="14"/>
  <c r="M182" i="14"/>
  <c r="L182" i="14"/>
  <c r="M178" i="14"/>
  <c r="M140" i="14"/>
  <c r="L140" i="14"/>
  <c r="M138" i="14"/>
  <c r="M133" i="14"/>
  <c r="M132" i="14"/>
  <c r="M131" i="14"/>
  <c r="M130" i="14"/>
  <c r="M129" i="14"/>
  <c r="M127" i="14"/>
  <c r="AA87" i="14"/>
  <c r="Z87" i="14"/>
  <c r="AA85" i="14"/>
  <c r="Z85" i="14"/>
  <c r="AA84" i="14"/>
  <c r="Z84" i="14"/>
  <c r="AA83" i="14"/>
  <c r="Z83" i="14"/>
  <c r="AA82" i="14"/>
  <c r="Z82" i="14"/>
  <c r="AA81" i="14"/>
  <c r="Z81" i="14"/>
  <c r="AA80" i="14"/>
  <c r="Z80" i="14"/>
  <c r="AA78" i="14"/>
  <c r="Z78" i="14"/>
  <c r="AA77" i="14"/>
  <c r="Z77" i="14"/>
  <c r="AA76" i="14"/>
  <c r="Z76" i="14"/>
  <c r="AA75" i="14"/>
  <c r="Z75" i="14"/>
  <c r="AA74" i="14"/>
  <c r="Z74" i="14"/>
  <c r="AA73" i="14"/>
  <c r="Z73" i="14"/>
  <c r="AA72" i="14"/>
  <c r="Z72" i="14"/>
  <c r="AA71" i="14"/>
  <c r="Z71" i="14"/>
  <c r="AA70" i="14"/>
  <c r="Z70" i="14"/>
  <c r="AA69" i="14"/>
  <c r="Z69" i="14"/>
  <c r="AA68" i="14"/>
  <c r="Z68" i="14"/>
  <c r="AA67" i="14"/>
  <c r="Z67" i="14"/>
  <c r="AA66" i="14"/>
  <c r="Z66" i="14"/>
  <c r="AA65" i="14"/>
  <c r="Z65" i="14"/>
  <c r="AA64" i="14"/>
  <c r="Z64" i="14"/>
  <c r="AA63" i="14"/>
  <c r="Z63" i="14"/>
  <c r="AA62" i="14"/>
  <c r="Z62" i="14"/>
  <c r="AA61" i="14"/>
  <c r="Z61" i="14"/>
  <c r="AA60" i="14"/>
  <c r="Z60" i="14"/>
  <c r="AA59" i="14"/>
  <c r="Z59" i="14"/>
  <c r="AA58" i="14"/>
  <c r="Z58" i="14"/>
  <c r="AA57" i="14"/>
  <c r="Z57" i="14"/>
  <c r="AA56" i="14"/>
  <c r="Z56" i="14"/>
  <c r="AA55" i="14"/>
  <c r="Z55" i="14"/>
  <c r="AA54" i="14"/>
  <c r="Z54" i="14"/>
  <c r="AA53" i="14"/>
  <c r="Z53" i="14"/>
  <c r="AA52" i="14"/>
  <c r="Z52" i="14"/>
  <c r="AA51" i="14"/>
  <c r="Z51" i="14"/>
  <c r="AA50" i="14"/>
  <c r="Z50" i="14"/>
  <c r="AA49" i="14"/>
  <c r="Z49" i="14"/>
  <c r="AA48" i="14"/>
  <c r="Z48" i="14"/>
  <c r="AA47" i="14"/>
  <c r="Z47" i="14"/>
  <c r="AA46" i="14"/>
  <c r="Z46" i="14"/>
  <c r="AA45" i="14"/>
  <c r="Z45" i="14"/>
  <c r="AA44" i="14"/>
  <c r="Z44" i="14"/>
  <c r="AA43" i="14"/>
  <c r="Z43" i="14"/>
  <c r="AA42" i="14"/>
  <c r="Z42" i="14"/>
  <c r="AA41" i="14"/>
  <c r="Z41" i="14"/>
  <c r="AA40" i="14"/>
  <c r="Z40" i="14"/>
  <c r="AA39" i="14"/>
  <c r="Z39" i="14"/>
  <c r="AA38" i="14"/>
  <c r="Z38" i="14"/>
  <c r="AA37" i="14"/>
  <c r="Z37" i="14"/>
  <c r="AA36" i="14"/>
  <c r="Z36" i="14"/>
  <c r="AA35" i="14"/>
  <c r="Z35" i="14"/>
  <c r="AA33" i="14"/>
  <c r="Z33" i="14"/>
  <c r="AA32" i="14"/>
  <c r="Z32" i="14"/>
  <c r="AA31" i="14"/>
  <c r="Z31" i="14"/>
  <c r="AA30" i="14"/>
  <c r="Z30" i="14"/>
  <c r="AA29" i="14"/>
  <c r="Z29" i="14"/>
  <c r="AA28" i="14"/>
  <c r="Z28" i="14"/>
  <c r="AA27" i="14"/>
  <c r="Z27" i="14"/>
  <c r="AA26" i="14"/>
  <c r="Z26" i="14"/>
  <c r="AA25" i="14"/>
  <c r="Z25" i="14"/>
  <c r="AA24" i="14"/>
  <c r="Z24" i="14"/>
  <c r="AA23" i="14"/>
  <c r="Z23" i="14"/>
  <c r="AA22" i="14"/>
  <c r="Z22" i="14"/>
  <c r="AA21" i="14"/>
  <c r="Z21" i="14"/>
  <c r="AA20" i="14"/>
  <c r="Z20" i="14"/>
  <c r="AA19" i="14"/>
  <c r="Z19" i="14"/>
  <c r="AA18" i="14"/>
  <c r="Z18" i="14"/>
  <c r="AA17" i="14"/>
  <c r="Z17" i="14"/>
  <c r="AA16" i="14"/>
  <c r="Z16" i="14"/>
  <c r="AA15" i="14"/>
  <c r="Z15" i="14"/>
  <c r="AA14" i="14"/>
  <c r="Z14" i="14"/>
  <c r="AA13" i="14"/>
  <c r="Z13" i="14"/>
  <c r="AA12" i="14"/>
  <c r="Z12" i="14"/>
  <c r="AA11" i="14"/>
  <c r="Z11" i="14"/>
  <c r="AA10" i="14"/>
  <c r="Z10" i="14"/>
  <c r="AA9" i="14"/>
  <c r="Z9" i="14"/>
  <c r="AA8" i="14"/>
  <c r="Z8" i="14"/>
  <c r="AA7" i="14"/>
  <c r="Z7" i="14"/>
  <c r="AA6" i="14"/>
  <c r="Z6" i="14"/>
  <c r="AA1" i="14"/>
  <c r="Z1" i="14"/>
  <c r="I221" i="14"/>
  <c r="H221" i="14"/>
  <c r="I220" i="14"/>
  <c r="H220" i="14"/>
  <c r="I219" i="14"/>
  <c r="H219" i="14"/>
  <c r="I218" i="14"/>
  <c r="H218" i="14"/>
  <c r="I217" i="14"/>
  <c r="H217" i="14"/>
  <c r="I216" i="14"/>
  <c r="H216" i="14"/>
  <c r="I215" i="14"/>
  <c r="H215" i="14"/>
  <c r="I214" i="14"/>
  <c r="H214" i="14"/>
  <c r="I213" i="14"/>
  <c r="H213" i="14"/>
  <c r="I212" i="14"/>
  <c r="H212" i="14"/>
  <c r="I211" i="14"/>
  <c r="H211" i="14"/>
  <c r="I210" i="14"/>
  <c r="H210" i="14"/>
  <c r="I209" i="14"/>
  <c r="H209" i="14"/>
  <c r="I208" i="14"/>
  <c r="H208" i="14"/>
  <c r="I207" i="14"/>
  <c r="H207" i="14"/>
  <c r="I206" i="14"/>
  <c r="H206" i="14"/>
  <c r="I205" i="14"/>
  <c r="H205" i="14"/>
  <c r="I204" i="14"/>
  <c r="H204" i="14"/>
  <c r="I203" i="14"/>
  <c r="H203" i="14"/>
  <c r="I202" i="14"/>
  <c r="H202" i="14"/>
  <c r="I201" i="14"/>
  <c r="H201" i="14"/>
  <c r="I200" i="14"/>
  <c r="H200" i="14"/>
  <c r="I199" i="14"/>
  <c r="H199" i="14"/>
  <c r="I198" i="14"/>
  <c r="H198" i="14"/>
  <c r="I197" i="14"/>
  <c r="H197" i="14"/>
  <c r="I196" i="14"/>
  <c r="H196" i="14"/>
  <c r="I195" i="14"/>
  <c r="H195" i="14"/>
  <c r="I194" i="14"/>
  <c r="H194" i="14"/>
  <c r="I193" i="14"/>
  <c r="H193" i="14"/>
  <c r="I189" i="14"/>
  <c r="H189" i="14"/>
  <c r="I188" i="14"/>
  <c r="H188" i="14"/>
  <c r="I187" i="14"/>
  <c r="H187" i="14"/>
  <c r="I186" i="14"/>
  <c r="H186" i="14"/>
  <c r="I185" i="14"/>
  <c r="H185" i="14"/>
  <c r="I184" i="14"/>
  <c r="H184" i="14"/>
  <c r="I183" i="14"/>
  <c r="H183" i="14"/>
  <c r="I182" i="14"/>
  <c r="H182" i="14"/>
  <c r="I178" i="14"/>
  <c r="H142" i="14"/>
  <c r="H141" i="14"/>
  <c r="H140" i="14"/>
  <c r="I127" i="14"/>
  <c r="I131" i="14"/>
  <c r="M134" i="14" l="1"/>
  <c r="H124" i="14"/>
  <c r="Z98" i="14"/>
  <c r="L124" i="14"/>
  <c r="AA99" i="14"/>
  <c r="AA100" i="14"/>
  <c r="AA98" i="14"/>
  <c r="AA101" i="14"/>
  <c r="AD98" i="14"/>
  <c r="AE101" i="14"/>
  <c r="AE100" i="14"/>
  <c r="AE99" i="14"/>
  <c r="AE98" i="14"/>
  <c r="Z110" i="14"/>
  <c r="AA137" i="14"/>
  <c r="AA111" i="14"/>
  <c r="AA113" i="14"/>
  <c r="AA112" i="14"/>
  <c r="AA110" i="14"/>
  <c r="AD110" i="14"/>
  <c r="AE113" i="14"/>
  <c r="AE112" i="14"/>
  <c r="AE111" i="14"/>
  <c r="AE110" i="14"/>
  <c r="AE137" i="14"/>
  <c r="L122" i="14"/>
  <c r="AA136" i="14"/>
  <c r="AA124" i="14"/>
  <c r="AA135" i="14"/>
  <c r="AE135" i="14"/>
  <c r="AE136" i="14"/>
  <c r="AE124" i="14"/>
  <c r="M141" i="14"/>
  <c r="AD134" i="14"/>
  <c r="AD138" i="14"/>
  <c r="W79" i="14"/>
  <c r="E79" i="14" s="1"/>
  <c r="AE138" i="14"/>
  <c r="AE134" i="14"/>
  <c r="AE122" i="14"/>
  <c r="AE125" i="14"/>
  <c r="AE123" i="14"/>
  <c r="Z138" i="14"/>
  <c r="L263" i="14"/>
  <c r="AA134" i="14"/>
  <c r="M263" i="14"/>
  <c r="M262" i="14"/>
  <c r="H263" i="14"/>
  <c r="AA123" i="14"/>
  <c r="AA138" i="14"/>
  <c r="Z134" i="14"/>
  <c r="AA122" i="14"/>
  <c r="AA125" i="14"/>
  <c r="H122" i="14"/>
  <c r="I132" i="14"/>
  <c r="I133" i="14"/>
  <c r="I130" i="14"/>
  <c r="I140" i="14"/>
  <c r="I129" i="14"/>
  <c r="I138" i="14"/>
  <c r="K130" i="14"/>
  <c r="Q138" i="14"/>
  <c r="U132" i="14"/>
  <c r="U218" i="14"/>
  <c r="T218" i="14"/>
  <c r="S218" i="14"/>
  <c r="R218" i="14"/>
  <c r="Q218" i="14"/>
  <c r="P218" i="14"/>
  <c r="O218" i="14"/>
  <c r="N218" i="14"/>
  <c r="K218" i="14"/>
  <c r="J218" i="14"/>
  <c r="G218" i="14"/>
  <c r="F218" i="14"/>
  <c r="D218" i="14"/>
  <c r="C218" i="14"/>
  <c r="B218" i="14"/>
  <c r="M135" i="14" l="1"/>
  <c r="M136" i="14" s="1"/>
  <c r="M179" i="14"/>
  <c r="L134" i="14"/>
  <c r="I134" i="14"/>
  <c r="G99" i="14"/>
  <c r="W98" i="14"/>
  <c r="H125" i="14"/>
  <c r="M125" i="14"/>
  <c r="L123" i="14"/>
  <c r="L125" i="14"/>
  <c r="I125" i="14"/>
  <c r="H123" i="14"/>
  <c r="I141" i="14"/>
  <c r="L138" i="14"/>
  <c r="AM84" i="14"/>
  <c r="AL84" i="14"/>
  <c r="AK84" i="14"/>
  <c r="AJ84" i="14"/>
  <c r="AI84" i="14"/>
  <c r="AH84" i="14"/>
  <c r="AG84" i="14"/>
  <c r="AF84" i="14"/>
  <c r="AC84" i="14"/>
  <c r="AB84" i="14"/>
  <c r="X84" i="14"/>
  <c r="K131" i="14"/>
  <c r="U133" i="14"/>
  <c r="U131" i="14"/>
  <c r="U130" i="14"/>
  <c r="U129" i="14"/>
  <c r="U127" i="14"/>
  <c r="S133" i="14"/>
  <c r="S130" i="14"/>
  <c r="S129" i="14"/>
  <c r="S127" i="14"/>
  <c r="Q133" i="14"/>
  <c r="Q132" i="14"/>
  <c r="Q131" i="14"/>
  <c r="Q130" i="14"/>
  <c r="Q129" i="14"/>
  <c r="Q127" i="14"/>
  <c r="O133" i="14"/>
  <c r="O132" i="14"/>
  <c r="O131" i="14"/>
  <c r="O130" i="14"/>
  <c r="O129" i="14"/>
  <c r="O127" i="14"/>
  <c r="K133" i="14"/>
  <c r="K132" i="14"/>
  <c r="K129" i="14"/>
  <c r="K127" i="14"/>
  <c r="AM80" i="14"/>
  <c r="AL80" i="14"/>
  <c r="AK80" i="14"/>
  <c r="AJ80" i="14"/>
  <c r="AI80" i="14"/>
  <c r="AH80" i="14"/>
  <c r="AG80" i="14"/>
  <c r="AF80" i="14"/>
  <c r="AC80" i="14"/>
  <c r="AB80" i="14"/>
  <c r="Y80" i="14"/>
  <c r="X80" i="14"/>
  <c r="AL87" i="14"/>
  <c r="AK87" i="14"/>
  <c r="AJ87" i="14"/>
  <c r="AI87" i="14"/>
  <c r="AH87" i="14"/>
  <c r="AG87" i="14"/>
  <c r="AF87" i="14"/>
  <c r="AC87" i="14"/>
  <c r="AB87" i="14"/>
  <c r="Y87" i="14"/>
  <c r="X87" i="14"/>
  <c r="U221" i="14"/>
  <c r="T221" i="14"/>
  <c r="S221" i="14"/>
  <c r="R221" i="14"/>
  <c r="Q221" i="14"/>
  <c r="P221" i="14"/>
  <c r="O221" i="14"/>
  <c r="N221" i="14"/>
  <c r="K221" i="14"/>
  <c r="J221" i="14"/>
  <c r="G221" i="14"/>
  <c r="F221" i="14"/>
  <c r="D221" i="14"/>
  <c r="C221" i="14"/>
  <c r="B221" i="14"/>
  <c r="U220" i="14"/>
  <c r="T220" i="14"/>
  <c r="S220" i="14"/>
  <c r="R220" i="14"/>
  <c r="Q220" i="14"/>
  <c r="P220" i="14"/>
  <c r="O220" i="14"/>
  <c r="N220" i="14"/>
  <c r="K220" i="14"/>
  <c r="J220" i="14"/>
  <c r="G220" i="14"/>
  <c r="F220" i="14"/>
  <c r="D220" i="14"/>
  <c r="C220" i="14"/>
  <c r="B220" i="14"/>
  <c r="U219" i="14"/>
  <c r="T219" i="14"/>
  <c r="S219" i="14"/>
  <c r="R219" i="14"/>
  <c r="Q219" i="14"/>
  <c r="P219" i="14"/>
  <c r="O219" i="14"/>
  <c r="N219" i="14"/>
  <c r="K219" i="14"/>
  <c r="J219" i="14"/>
  <c r="G219" i="14"/>
  <c r="F219" i="14"/>
  <c r="D219" i="14"/>
  <c r="C219" i="14"/>
  <c r="B219" i="14"/>
  <c r="U217" i="14"/>
  <c r="T217" i="14"/>
  <c r="S217" i="14"/>
  <c r="R217" i="14"/>
  <c r="Q217" i="14"/>
  <c r="P217" i="14"/>
  <c r="O217" i="14"/>
  <c r="N217" i="14"/>
  <c r="K217" i="14"/>
  <c r="J217" i="14"/>
  <c r="G217" i="14"/>
  <c r="F217" i="14"/>
  <c r="D217" i="14"/>
  <c r="C217" i="14"/>
  <c r="B217" i="14"/>
  <c r="U216" i="14"/>
  <c r="T216" i="14"/>
  <c r="S216" i="14"/>
  <c r="R216" i="14"/>
  <c r="Q216" i="14"/>
  <c r="P216" i="14"/>
  <c r="O216" i="14"/>
  <c r="N216" i="14"/>
  <c r="K216" i="14"/>
  <c r="J216" i="14"/>
  <c r="G216" i="14"/>
  <c r="F216" i="14"/>
  <c r="D216" i="14"/>
  <c r="C216" i="14"/>
  <c r="B216" i="14"/>
  <c r="U215" i="14"/>
  <c r="T215" i="14"/>
  <c r="S215" i="14"/>
  <c r="R215" i="14"/>
  <c r="Q215" i="14"/>
  <c r="P215" i="14"/>
  <c r="O215" i="14"/>
  <c r="N215" i="14"/>
  <c r="K215" i="14"/>
  <c r="J215" i="14"/>
  <c r="G215" i="14"/>
  <c r="F215" i="14"/>
  <c r="D215" i="14"/>
  <c r="C215" i="14"/>
  <c r="B215" i="14"/>
  <c r="U214" i="14"/>
  <c r="T214" i="14"/>
  <c r="S214" i="14"/>
  <c r="R214" i="14"/>
  <c r="Q214" i="14"/>
  <c r="P214" i="14"/>
  <c r="O214" i="14"/>
  <c r="N214" i="14"/>
  <c r="K214" i="14"/>
  <c r="J214" i="14"/>
  <c r="G214" i="14"/>
  <c r="F214" i="14"/>
  <c r="D214" i="14"/>
  <c r="C214" i="14"/>
  <c r="B214" i="14"/>
  <c r="U213" i="14"/>
  <c r="T213" i="14"/>
  <c r="S213" i="14"/>
  <c r="R213" i="14"/>
  <c r="Q213" i="14"/>
  <c r="P213" i="14"/>
  <c r="O213" i="14"/>
  <c r="N213" i="14"/>
  <c r="K213" i="14"/>
  <c r="J213" i="14"/>
  <c r="G213" i="14"/>
  <c r="F213" i="14"/>
  <c r="D213" i="14"/>
  <c r="C213" i="14"/>
  <c r="B213" i="14"/>
  <c r="U200" i="14"/>
  <c r="T200" i="14"/>
  <c r="S200" i="14"/>
  <c r="R200" i="14"/>
  <c r="Q200" i="14"/>
  <c r="P200" i="14"/>
  <c r="O200" i="14"/>
  <c r="N200" i="14"/>
  <c r="K200" i="14"/>
  <c r="J200" i="14"/>
  <c r="G200" i="14"/>
  <c r="F200" i="14"/>
  <c r="D200" i="14"/>
  <c r="C200" i="14"/>
  <c r="B200" i="14"/>
  <c r="U199" i="14"/>
  <c r="T199" i="14"/>
  <c r="S199" i="14"/>
  <c r="R199" i="14"/>
  <c r="Q199" i="14"/>
  <c r="P199" i="14"/>
  <c r="O199" i="14"/>
  <c r="N199" i="14"/>
  <c r="K199" i="14"/>
  <c r="J199" i="14"/>
  <c r="G199" i="14"/>
  <c r="F199" i="14"/>
  <c r="D199" i="14"/>
  <c r="C199" i="14"/>
  <c r="B199" i="14"/>
  <c r="U198" i="14"/>
  <c r="T198" i="14"/>
  <c r="S198" i="14"/>
  <c r="R198" i="14"/>
  <c r="Q198" i="14"/>
  <c r="P198" i="14"/>
  <c r="O198" i="14"/>
  <c r="N198" i="14"/>
  <c r="K198" i="14"/>
  <c r="J198" i="14"/>
  <c r="G198" i="14"/>
  <c r="F198" i="14"/>
  <c r="D198" i="14"/>
  <c r="C198" i="14"/>
  <c r="B198" i="14"/>
  <c r="U197" i="14"/>
  <c r="T197" i="14"/>
  <c r="S197" i="14"/>
  <c r="R197" i="14"/>
  <c r="Q197" i="14"/>
  <c r="P197" i="14"/>
  <c r="O197" i="14"/>
  <c r="N197" i="14"/>
  <c r="K197" i="14"/>
  <c r="J197" i="14"/>
  <c r="G197" i="14"/>
  <c r="F197" i="14"/>
  <c r="D197" i="14"/>
  <c r="C197" i="14"/>
  <c r="B197" i="14"/>
  <c r="U196" i="14"/>
  <c r="T196" i="14"/>
  <c r="S196" i="14"/>
  <c r="R196" i="14"/>
  <c r="Q196" i="14"/>
  <c r="P196" i="14"/>
  <c r="O196" i="14"/>
  <c r="N196" i="14"/>
  <c r="K196" i="14"/>
  <c r="J196" i="14"/>
  <c r="G196" i="14"/>
  <c r="F196" i="14"/>
  <c r="D196" i="14"/>
  <c r="C196" i="14"/>
  <c r="B196" i="14"/>
  <c r="U195" i="14"/>
  <c r="T195" i="14"/>
  <c r="S195" i="14"/>
  <c r="R195" i="14"/>
  <c r="Q195" i="14"/>
  <c r="P195" i="14"/>
  <c r="O195" i="14"/>
  <c r="N195" i="14"/>
  <c r="K195" i="14"/>
  <c r="J195" i="14"/>
  <c r="G195" i="14"/>
  <c r="F195" i="14"/>
  <c r="D195" i="14"/>
  <c r="C195" i="14"/>
  <c r="B195" i="14"/>
  <c r="U194" i="14"/>
  <c r="T194" i="14"/>
  <c r="S194" i="14"/>
  <c r="R194" i="14"/>
  <c r="Q194" i="14"/>
  <c r="P194" i="14"/>
  <c r="O194" i="14"/>
  <c r="N194" i="14"/>
  <c r="K194" i="14"/>
  <c r="J194" i="14"/>
  <c r="G194" i="14"/>
  <c r="F194" i="14"/>
  <c r="D194" i="14"/>
  <c r="C194" i="14"/>
  <c r="B194" i="14"/>
  <c r="U193" i="14"/>
  <c r="T193" i="14"/>
  <c r="S193" i="14"/>
  <c r="R193" i="14"/>
  <c r="Q193" i="14"/>
  <c r="P193" i="14"/>
  <c r="O193" i="14"/>
  <c r="N193" i="14"/>
  <c r="K193" i="14"/>
  <c r="J193" i="14"/>
  <c r="G193" i="14"/>
  <c r="F193" i="14"/>
  <c r="D193" i="14"/>
  <c r="C193" i="14"/>
  <c r="B193" i="14"/>
  <c r="U189" i="14"/>
  <c r="T189" i="14"/>
  <c r="S189" i="14"/>
  <c r="R189" i="14"/>
  <c r="Q189" i="14"/>
  <c r="P189" i="14"/>
  <c r="O189" i="14"/>
  <c r="N189" i="14"/>
  <c r="K189" i="14"/>
  <c r="J189" i="14"/>
  <c r="G189" i="14"/>
  <c r="F189" i="14"/>
  <c r="D189" i="14"/>
  <c r="C189" i="14"/>
  <c r="B189" i="14"/>
  <c r="U188" i="14"/>
  <c r="T188" i="14"/>
  <c r="S188" i="14"/>
  <c r="R188" i="14"/>
  <c r="Q188" i="14"/>
  <c r="P188" i="14"/>
  <c r="O188" i="14"/>
  <c r="N188" i="14"/>
  <c r="K188" i="14"/>
  <c r="J188" i="14"/>
  <c r="G188" i="14"/>
  <c r="F188" i="14"/>
  <c r="D188" i="14"/>
  <c r="C188" i="14"/>
  <c r="B188" i="14"/>
  <c r="U187" i="14"/>
  <c r="T187" i="14"/>
  <c r="S187" i="14"/>
  <c r="R187" i="14"/>
  <c r="Q187" i="14"/>
  <c r="P187" i="14"/>
  <c r="O187" i="14"/>
  <c r="N187" i="14"/>
  <c r="K187" i="14"/>
  <c r="J187" i="14"/>
  <c r="G187" i="14"/>
  <c r="F187" i="14"/>
  <c r="D187" i="14"/>
  <c r="C187" i="14"/>
  <c r="B187" i="14"/>
  <c r="U186" i="14"/>
  <c r="T186" i="14"/>
  <c r="S186" i="14"/>
  <c r="R186" i="14"/>
  <c r="Q186" i="14"/>
  <c r="P186" i="14"/>
  <c r="O186" i="14"/>
  <c r="N186" i="14"/>
  <c r="K186" i="14"/>
  <c r="J186" i="14"/>
  <c r="G186" i="14"/>
  <c r="F186" i="14"/>
  <c r="D186" i="14"/>
  <c r="C186" i="14"/>
  <c r="B186" i="14"/>
  <c r="U206" i="14"/>
  <c r="T206" i="14"/>
  <c r="S206" i="14"/>
  <c r="R206" i="14"/>
  <c r="Q206" i="14"/>
  <c r="P206" i="14"/>
  <c r="O206" i="14"/>
  <c r="N206" i="14"/>
  <c r="K206" i="14"/>
  <c r="J206" i="14"/>
  <c r="G206" i="14"/>
  <c r="F206" i="14"/>
  <c r="D206" i="14"/>
  <c r="C206" i="14"/>
  <c r="B206" i="14"/>
  <c r="U205" i="14"/>
  <c r="T205" i="14"/>
  <c r="S205" i="14"/>
  <c r="R205" i="14"/>
  <c r="Q205" i="14"/>
  <c r="P205" i="14"/>
  <c r="O205" i="14"/>
  <c r="N205" i="14"/>
  <c r="K205" i="14"/>
  <c r="J205" i="14"/>
  <c r="G205" i="14"/>
  <c r="F205" i="14"/>
  <c r="D205" i="14"/>
  <c r="C205" i="14"/>
  <c r="B205" i="14"/>
  <c r="U204" i="14"/>
  <c r="T204" i="14"/>
  <c r="S204" i="14"/>
  <c r="R204" i="14"/>
  <c r="Q204" i="14"/>
  <c r="P204" i="14"/>
  <c r="O204" i="14"/>
  <c r="N204" i="14"/>
  <c r="K204" i="14"/>
  <c r="J204" i="14"/>
  <c r="G204" i="14"/>
  <c r="F204" i="14"/>
  <c r="D204" i="14"/>
  <c r="C204" i="14"/>
  <c r="B204" i="14"/>
  <c r="U203" i="14"/>
  <c r="T203" i="14"/>
  <c r="S203" i="14"/>
  <c r="R203" i="14"/>
  <c r="Q203" i="14"/>
  <c r="P203" i="14"/>
  <c r="O203" i="14"/>
  <c r="N203" i="14"/>
  <c r="K203" i="14"/>
  <c r="J203" i="14"/>
  <c r="G203" i="14"/>
  <c r="F203" i="14"/>
  <c r="D203" i="14"/>
  <c r="C203" i="14"/>
  <c r="B203" i="14"/>
  <c r="U202" i="14"/>
  <c r="T202" i="14"/>
  <c r="S202" i="14"/>
  <c r="R202" i="14"/>
  <c r="Q202" i="14"/>
  <c r="P202" i="14"/>
  <c r="O202" i="14"/>
  <c r="N202" i="14"/>
  <c r="K202" i="14"/>
  <c r="J202" i="14"/>
  <c r="G202" i="14"/>
  <c r="F202" i="14"/>
  <c r="D202" i="14"/>
  <c r="C202" i="14"/>
  <c r="B202" i="14"/>
  <c r="U201" i="14"/>
  <c r="T201" i="14"/>
  <c r="S201" i="14"/>
  <c r="R201" i="14"/>
  <c r="Q201" i="14"/>
  <c r="P201" i="14"/>
  <c r="O201" i="14"/>
  <c r="N201" i="14"/>
  <c r="K201" i="14"/>
  <c r="J201" i="14"/>
  <c r="G201" i="14"/>
  <c r="F201" i="14"/>
  <c r="D201" i="14"/>
  <c r="C201" i="14"/>
  <c r="B201" i="14"/>
  <c r="I135" i="14" l="1"/>
  <c r="I136" i="14" s="1"/>
  <c r="I179" i="14"/>
  <c r="G100" i="14"/>
  <c r="F100" i="14" s="1"/>
  <c r="E98" i="14" s="1"/>
  <c r="F99" i="14"/>
  <c r="E95" i="14" s="1"/>
  <c r="H134" i="14"/>
  <c r="Q134" i="14"/>
  <c r="K134" i="14"/>
  <c r="O134" i="14"/>
  <c r="O179" i="14" s="1"/>
  <c r="S134" i="14"/>
  <c r="U134" i="14"/>
  <c r="W99" i="14"/>
  <c r="G101" i="14"/>
  <c r="W101" i="14" s="1"/>
  <c r="J124" i="14"/>
  <c r="T124" i="14"/>
  <c r="N124" i="14"/>
  <c r="R124" i="14"/>
  <c r="P124" i="14"/>
  <c r="L136" i="14"/>
  <c r="L137" i="14" s="1"/>
  <c r="L135" i="14"/>
  <c r="M137" i="14"/>
  <c r="J122" i="14"/>
  <c r="T122" i="14"/>
  <c r="N122" i="14"/>
  <c r="P122" i="14"/>
  <c r="G125" i="14"/>
  <c r="F122" i="14"/>
  <c r="R122" i="14"/>
  <c r="K141" i="14"/>
  <c r="O141" i="14"/>
  <c r="S141" i="14"/>
  <c r="U141" i="14"/>
  <c r="Q141" i="14"/>
  <c r="G129" i="14"/>
  <c r="H138" i="14"/>
  <c r="H139" i="14" s="1"/>
  <c r="G130" i="14"/>
  <c r="G259" i="14"/>
  <c r="I259" i="14"/>
  <c r="G131" i="14"/>
  <c r="G128" i="14"/>
  <c r="W80" i="14"/>
  <c r="E80" i="14" s="1"/>
  <c r="Y84" i="14"/>
  <c r="W84" i="14" s="1"/>
  <c r="G132" i="14"/>
  <c r="G133" i="14"/>
  <c r="AC23" i="14"/>
  <c r="AC24" i="14"/>
  <c r="AC25" i="14"/>
  <c r="AC26" i="14"/>
  <c r="AC27" i="14"/>
  <c r="AC28" i="14"/>
  <c r="AC29" i="14"/>
  <c r="U135" i="14" l="1"/>
  <c r="U136" i="14" s="1"/>
  <c r="U179" i="14"/>
  <c r="S135" i="14"/>
  <c r="S136" i="14" s="1"/>
  <c r="S179" i="14"/>
  <c r="Q135" i="14"/>
  <c r="Q136" i="14" s="1"/>
  <c r="P136" i="14" s="1"/>
  <c r="Q179" i="14"/>
  <c r="K135" i="14"/>
  <c r="K136" i="14" s="1"/>
  <c r="K179" i="14"/>
  <c r="O135" i="14"/>
  <c r="O136" i="14" s="1"/>
  <c r="E116" i="14"/>
  <c r="E141" i="14" s="1"/>
  <c r="E93" i="14"/>
  <c r="E99" i="14"/>
  <c r="W100" i="14"/>
  <c r="E96" i="14"/>
  <c r="G134" i="14"/>
  <c r="F101" i="14"/>
  <c r="P125" i="14"/>
  <c r="R125" i="14"/>
  <c r="N125" i="14"/>
  <c r="J125" i="14"/>
  <c r="S125" i="14"/>
  <c r="R123" i="14"/>
  <c r="U125" i="14"/>
  <c r="T123" i="14"/>
  <c r="T125" i="14"/>
  <c r="Q125" i="14"/>
  <c r="P123" i="14"/>
  <c r="O125" i="14"/>
  <c r="N123" i="14"/>
  <c r="K125" i="14"/>
  <c r="J123" i="14"/>
  <c r="H135" i="14"/>
  <c r="I137" i="14"/>
  <c r="H136" i="14"/>
  <c r="H137" i="14" s="1"/>
  <c r="P134" i="14"/>
  <c r="T134" i="14"/>
  <c r="R134" i="14"/>
  <c r="N134" i="14"/>
  <c r="J134" i="14"/>
  <c r="F124" i="14"/>
  <c r="W124" i="14"/>
  <c r="E84" i="14"/>
  <c r="E260" i="14" s="1"/>
  <c r="I262" i="14"/>
  <c r="I263" i="14"/>
  <c r="W123" i="14"/>
  <c r="W122" i="14"/>
  <c r="AM49" i="14"/>
  <c r="AL49" i="14"/>
  <c r="AK49" i="14"/>
  <c r="AJ49" i="14"/>
  <c r="AI49" i="14"/>
  <c r="AH49" i="14"/>
  <c r="AG49" i="14"/>
  <c r="AF49" i="14"/>
  <c r="AC49" i="14"/>
  <c r="AB49" i="14"/>
  <c r="Y49" i="14"/>
  <c r="X49" i="14"/>
  <c r="AM35" i="14"/>
  <c r="AL35" i="14"/>
  <c r="AK35" i="14"/>
  <c r="AJ35" i="14"/>
  <c r="AI35" i="14"/>
  <c r="AH35" i="14"/>
  <c r="AG35" i="14"/>
  <c r="AF35" i="14"/>
  <c r="AC35" i="14"/>
  <c r="AB35" i="14"/>
  <c r="Y35" i="14"/>
  <c r="X35" i="14"/>
  <c r="E155" i="14" l="1"/>
  <c r="E158" i="14" s="1"/>
  <c r="G179" i="14"/>
  <c r="E119" i="14"/>
  <c r="E129" i="14"/>
  <c r="E122" i="14"/>
  <c r="E135" i="14" s="1"/>
  <c r="G135" i="14"/>
  <c r="G136" i="14" s="1"/>
  <c r="F125" i="14"/>
  <c r="P137" i="14"/>
  <c r="P135" i="14"/>
  <c r="Q137" i="14"/>
  <c r="J136" i="14"/>
  <c r="J137" i="14" s="1"/>
  <c r="T136" i="14"/>
  <c r="T137" i="14" s="1"/>
  <c r="N136" i="14"/>
  <c r="N137" i="14" s="1"/>
  <c r="R136" i="14"/>
  <c r="R137" i="14" s="1"/>
  <c r="W35" i="14"/>
  <c r="E35" i="14" s="1"/>
  <c r="W49" i="14"/>
  <c r="E49" i="14" s="1"/>
  <c r="W125" i="14"/>
  <c r="B182" i="14"/>
  <c r="U210" i="14"/>
  <c r="T210" i="14"/>
  <c r="S210" i="14"/>
  <c r="R210" i="14"/>
  <c r="Q210" i="14"/>
  <c r="P210" i="14"/>
  <c r="O210" i="14"/>
  <c r="N210" i="14"/>
  <c r="K210" i="14"/>
  <c r="J210" i="14"/>
  <c r="G210" i="14"/>
  <c r="F210" i="14"/>
  <c r="D210" i="14"/>
  <c r="C210" i="14"/>
  <c r="B210" i="14"/>
  <c r="U184" i="14"/>
  <c r="T184" i="14"/>
  <c r="S184" i="14"/>
  <c r="R184" i="14"/>
  <c r="Q184" i="14"/>
  <c r="P184" i="14"/>
  <c r="O184" i="14"/>
  <c r="N184" i="14"/>
  <c r="K184" i="14"/>
  <c r="J184" i="14"/>
  <c r="G184" i="14"/>
  <c r="F184" i="14"/>
  <c r="D184" i="14"/>
  <c r="C184" i="14"/>
  <c r="B184" i="14"/>
  <c r="AM38" i="14"/>
  <c r="AL38" i="14"/>
  <c r="AK38" i="14"/>
  <c r="AJ38" i="14"/>
  <c r="AI38" i="14"/>
  <c r="AH38" i="14"/>
  <c r="AG38" i="14"/>
  <c r="AF38" i="14"/>
  <c r="AC38" i="14"/>
  <c r="AB38" i="14"/>
  <c r="Y38" i="14"/>
  <c r="X38" i="14"/>
  <c r="AM64" i="14"/>
  <c r="AL64" i="14"/>
  <c r="AK64" i="14"/>
  <c r="AJ64" i="14"/>
  <c r="AI64" i="14"/>
  <c r="AH64" i="14"/>
  <c r="AG64" i="14"/>
  <c r="AF64" i="14"/>
  <c r="AC64" i="14"/>
  <c r="AB64" i="14"/>
  <c r="Y64" i="14"/>
  <c r="X64" i="14"/>
  <c r="E142" i="14" l="1"/>
  <c r="E120" i="14"/>
  <c r="E117" i="14"/>
  <c r="E123" i="14"/>
  <c r="E132" i="14"/>
  <c r="F135" i="14"/>
  <c r="N135" i="14"/>
  <c r="O137" i="14"/>
  <c r="J135" i="14"/>
  <c r="K137" i="14"/>
  <c r="R135" i="14"/>
  <c r="S137" i="14"/>
  <c r="T135" i="14"/>
  <c r="U137" i="14"/>
  <c r="W64" i="14"/>
  <c r="E64" i="14" s="1"/>
  <c r="W38" i="14"/>
  <c r="E38" i="14" s="1"/>
  <c r="AL1" i="14"/>
  <c r="AK1" i="14"/>
  <c r="AJ1" i="14"/>
  <c r="AI1" i="14"/>
  <c r="AH1" i="14"/>
  <c r="AG1" i="14"/>
  <c r="AF1" i="14"/>
  <c r="AC1" i="14"/>
  <c r="AB1" i="14"/>
  <c r="Y1" i="14"/>
  <c r="X1" i="14"/>
  <c r="AM63" i="14"/>
  <c r="AL63" i="14"/>
  <c r="AK63" i="14"/>
  <c r="AJ63" i="14"/>
  <c r="AI63" i="14"/>
  <c r="AH63" i="14"/>
  <c r="AG63" i="14"/>
  <c r="AF63" i="14"/>
  <c r="AC63" i="14"/>
  <c r="AB63" i="14"/>
  <c r="Y63" i="14"/>
  <c r="X63" i="14"/>
  <c r="AM36" i="14"/>
  <c r="AL36" i="14"/>
  <c r="AK36" i="14"/>
  <c r="AJ36" i="14"/>
  <c r="AI36" i="14"/>
  <c r="AH36" i="14"/>
  <c r="AG36" i="14"/>
  <c r="AF36" i="14"/>
  <c r="AC36" i="14"/>
  <c r="AB36" i="14"/>
  <c r="Y36" i="14"/>
  <c r="X36" i="14"/>
  <c r="E131" i="14" l="1"/>
  <c r="W36" i="14"/>
  <c r="E36" i="14" s="1"/>
  <c r="W63" i="14"/>
  <c r="E63" i="14" s="1"/>
  <c r="AM28" i="14" l="1"/>
  <c r="AL28" i="14"/>
  <c r="AK28" i="14"/>
  <c r="AJ28" i="14"/>
  <c r="AI28" i="14"/>
  <c r="AH28" i="14"/>
  <c r="AG28" i="14"/>
  <c r="AF28" i="14"/>
  <c r="AB28" i="14"/>
  <c r="Y28" i="14"/>
  <c r="X28" i="14"/>
  <c r="AM78" i="14"/>
  <c r="AL78" i="14"/>
  <c r="AK78" i="14"/>
  <c r="AJ78" i="14"/>
  <c r="AI78" i="14"/>
  <c r="AH78" i="14"/>
  <c r="AG78" i="14"/>
  <c r="AF78" i="14"/>
  <c r="AC78" i="14"/>
  <c r="AB78" i="14"/>
  <c r="Y78" i="14"/>
  <c r="X78" i="14"/>
  <c r="AM68" i="14"/>
  <c r="AL68" i="14"/>
  <c r="AK68" i="14"/>
  <c r="AJ68" i="14"/>
  <c r="AI68" i="14"/>
  <c r="AH68" i="14"/>
  <c r="AG68" i="14"/>
  <c r="AF68" i="14"/>
  <c r="AC68" i="14"/>
  <c r="AB68" i="14"/>
  <c r="Y68" i="14"/>
  <c r="X68" i="14"/>
  <c r="AM55" i="14"/>
  <c r="AL55" i="14"/>
  <c r="AK55" i="14"/>
  <c r="AJ55" i="14"/>
  <c r="AI55" i="14"/>
  <c r="AH55" i="14"/>
  <c r="AG55" i="14"/>
  <c r="AF55" i="14"/>
  <c r="AC55" i="14"/>
  <c r="AB55" i="14"/>
  <c r="Y55" i="14"/>
  <c r="X55" i="14"/>
  <c r="AM53" i="14"/>
  <c r="AL53" i="14"/>
  <c r="AK53" i="14"/>
  <c r="AJ53" i="14"/>
  <c r="AI53" i="14"/>
  <c r="AH53" i="14"/>
  <c r="AG53" i="14"/>
  <c r="AF53" i="14"/>
  <c r="AC53" i="14"/>
  <c r="AB53" i="14"/>
  <c r="Y53" i="14"/>
  <c r="X53" i="14"/>
  <c r="AM51" i="14"/>
  <c r="AL51" i="14"/>
  <c r="AK51" i="14"/>
  <c r="AJ51" i="14"/>
  <c r="AI51" i="14"/>
  <c r="AH51" i="14"/>
  <c r="AG51" i="14"/>
  <c r="AF51" i="14"/>
  <c r="AC51" i="14"/>
  <c r="AB51" i="14"/>
  <c r="Y51" i="14"/>
  <c r="X51" i="14"/>
  <c r="AM44" i="14"/>
  <c r="AL44" i="14"/>
  <c r="AK44" i="14"/>
  <c r="AJ44" i="14"/>
  <c r="AI44" i="14"/>
  <c r="AH44" i="14"/>
  <c r="AG44" i="14"/>
  <c r="AF44" i="14"/>
  <c r="AC44" i="14"/>
  <c r="AB44" i="14"/>
  <c r="Y44" i="14"/>
  <c r="X44" i="14"/>
  <c r="AM31" i="14"/>
  <c r="AL31" i="14"/>
  <c r="AK31" i="14"/>
  <c r="AJ31" i="14"/>
  <c r="AI31" i="14"/>
  <c r="AH31" i="14"/>
  <c r="AG31" i="14"/>
  <c r="AF31" i="14"/>
  <c r="AC31" i="14"/>
  <c r="AB31" i="14"/>
  <c r="Y31" i="14"/>
  <c r="X31" i="14"/>
  <c r="AM19" i="14"/>
  <c r="AL19" i="14"/>
  <c r="AK19" i="14"/>
  <c r="AJ19" i="14"/>
  <c r="AI19" i="14"/>
  <c r="AH19" i="14"/>
  <c r="AG19" i="14"/>
  <c r="AF19" i="14"/>
  <c r="AC19" i="14"/>
  <c r="AB19" i="14"/>
  <c r="Y19" i="14"/>
  <c r="X19" i="14"/>
  <c r="W44" i="14" l="1"/>
  <c r="E44" i="14" s="1"/>
  <c r="W51" i="14"/>
  <c r="W53" i="14"/>
  <c r="E53" i="14" s="1"/>
  <c r="W55" i="14"/>
  <c r="E55" i="14" s="1"/>
  <c r="W68" i="14"/>
  <c r="E68" i="14" s="1"/>
  <c r="W78" i="14"/>
  <c r="E78" i="14" s="1"/>
  <c r="W28" i="14"/>
  <c r="E28" i="14" s="1"/>
  <c r="W19" i="14"/>
  <c r="E19" i="14" s="1"/>
  <c r="W31" i="14"/>
  <c r="E31" i="14" s="1"/>
  <c r="E51" i="14"/>
  <c r="D209" i="14" l="1"/>
  <c r="D212" i="14"/>
  <c r="D211" i="14"/>
  <c r="D208" i="14"/>
  <c r="D207" i="14"/>
  <c r="D185" i="14"/>
  <c r="D183" i="14"/>
  <c r="D182" i="14"/>
  <c r="U178" i="14" l="1"/>
  <c r="Q178" i="14"/>
  <c r="G178" i="14"/>
  <c r="S178" i="14"/>
  <c r="O178" i="14"/>
  <c r="K178" i="14"/>
  <c r="S138" i="14" l="1"/>
  <c r="K138" i="14"/>
  <c r="J142" i="14" l="1"/>
  <c r="N142" i="14"/>
  <c r="R142" i="14"/>
  <c r="F142" i="14"/>
  <c r="T208" i="14" l="1"/>
  <c r="T209" i="14"/>
  <c r="F183" i="14"/>
  <c r="G183" i="14"/>
  <c r="J183" i="14"/>
  <c r="K183" i="14"/>
  <c r="N183" i="14"/>
  <c r="O183" i="14"/>
  <c r="P183" i="14"/>
  <c r="Q183" i="14"/>
  <c r="R183" i="14"/>
  <c r="S183" i="14"/>
  <c r="T183" i="14"/>
  <c r="U183" i="14"/>
  <c r="F185" i="14"/>
  <c r="G185" i="14"/>
  <c r="J185" i="14"/>
  <c r="K185" i="14"/>
  <c r="N185" i="14"/>
  <c r="O185" i="14"/>
  <c r="P185" i="14"/>
  <c r="Q185" i="14"/>
  <c r="R185" i="14"/>
  <c r="S185" i="14"/>
  <c r="T185" i="14"/>
  <c r="U185" i="14"/>
  <c r="F207" i="14"/>
  <c r="G207" i="14"/>
  <c r="J207" i="14"/>
  <c r="K207" i="14"/>
  <c r="N207" i="14"/>
  <c r="O207" i="14"/>
  <c r="P207" i="14"/>
  <c r="Q207" i="14"/>
  <c r="R207" i="14"/>
  <c r="S207" i="14"/>
  <c r="T207" i="14"/>
  <c r="U207" i="14"/>
  <c r="F208" i="14"/>
  <c r="G208" i="14"/>
  <c r="J208" i="14"/>
  <c r="K208" i="14"/>
  <c r="N208" i="14"/>
  <c r="O208" i="14"/>
  <c r="P208" i="14"/>
  <c r="Q208" i="14"/>
  <c r="R208" i="14"/>
  <c r="S208" i="14"/>
  <c r="U208" i="14"/>
  <c r="F209" i="14"/>
  <c r="G209" i="14"/>
  <c r="J209" i="14"/>
  <c r="K209" i="14"/>
  <c r="N209" i="14"/>
  <c r="O209" i="14"/>
  <c r="P209" i="14"/>
  <c r="Q209" i="14"/>
  <c r="R209" i="14"/>
  <c r="S209" i="14"/>
  <c r="U209" i="14"/>
  <c r="F211" i="14"/>
  <c r="G211" i="14"/>
  <c r="J211" i="14"/>
  <c r="K211" i="14"/>
  <c r="N211" i="14"/>
  <c r="O211" i="14"/>
  <c r="P211" i="14"/>
  <c r="Q211" i="14"/>
  <c r="R211" i="14"/>
  <c r="S211" i="14"/>
  <c r="T211" i="14"/>
  <c r="U211" i="14"/>
  <c r="F212" i="14"/>
  <c r="G212" i="14"/>
  <c r="J212" i="14"/>
  <c r="K212" i="14"/>
  <c r="N212" i="14"/>
  <c r="O212" i="14"/>
  <c r="P212" i="14"/>
  <c r="Q212" i="14"/>
  <c r="R212" i="14"/>
  <c r="S212" i="14"/>
  <c r="T212" i="14"/>
  <c r="U212" i="14"/>
  <c r="F141" i="14"/>
  <c r="F182" i="14"/>
  <c r="F140" i="14"/>
  <c r="U138" i="14"/>
  <c r="O138" i="14"/>
  <c r="AM82" i="14"/>
  <c r="AL82" i="14"/>
  <c r="AK82" i="14"/>
  <c r="AJ82" i="14"/>
  <c r="AI82" i="14"/>
  <c r="AH82" i="14"/>
  <c r="AG82" i="14"/>
  <c r="AF82" i="14"/>
  <c r="AC82" i="14"/>
  <c r="AB82" i="14"/>
  <c r="Y82" i="14"/>
  <c r="X82" i="14"/>
  <c r="AM83" i="14"/>
  <c r="AL83" i="14"/>
  <c r="AK83" i="14"/>
  <c r="AJ83" i="14"/>
  <c r="AI83" i="14"/>
  <c r="AH83" i="14"/>
  <c r="AG83" i="14"/>
  <c r="AF83" i="14"/>
  <c r="AC83" i="14"/>
  <c r="AB83" i="14"/>
  <c r="Y83" i="14"/>
  <c r="X83" i="14"/>
  <c r="T138" i="14" l="1"/>
  <c r="W83" i="14"/>
  <c r="E83" i="14" s="1"/>
  <c r="W82" i="14"/>
  <c r="E82" i="14" s="1"/>
  <c r="G141" i="14"/>
  <c r="F134" i="14" l="1"/>
  <c r="E128" i="14" s="1"/>
  <c r="E148" i="14" s="1"/>
  <c r="E151" i="14" s="1"/>
  <c r="F138" i="14"/>
  <c r="F139" i="14" s="1"/>
  <c r="R140" i="14"/>
  <c r="E153" i="14" l="1"/>
  <c r="E149" i="14"/>
  <c r="F136" i="14"/>
  <c r="E134" i="14" s="1"/>
  <c r="AM85" i="14"/>
  <c r="AL85" i="14"/>
  <c r="AK85" i="14"/>
  <c r="AJ85" i="14"/>
  <c r="AI85" i="14"/>
  <c r="AH85" i="14"/>
  <c r="AG85" i="14"/>
  <c r="AF85" i="14"/>
  <c r="AC85" i="14"/>
  <c r="AB85" i="14"/>
  <c r="Y85" i="14"/>
  <c r="X85" i="14"/>
  <c r="AM81" i="14"/>
  <c r="AL81" i="14"/>
  <c r="AK81" i="14"/>
  <c r="AJ81" i="14"/>
  <c r="AI81" i="14"/>
  <c r="AH81" i="14"/>
  <c r="AG81" i="14"/>
  <c r="AF81" i="14"/>
  <c r="AC81" i="14"/>
  <c r="AB81" i="14"/>
  <c r="Y81" i="14"/>
  <c r="X81" i="14"/>
  <c r="K182" i="14"/>
  <c r="K140" i="14"/>
  <c r="C207" i="14"/>
  <c r="B207" i="14"/>
  <c r="F137" i="14" l="1"/>
  <c r="G137" i="14"/>
  <c r="W137" i="14" s="1"/>
  <c r="W85" i="14"/>
  <c r="E85" i="14" s="1"/>
  <c r="W81" i="14"/>
  <c r="R138" i="14"/>
  <c r="R139" i="14" s="1"/>
  <c r="C212" i="14"/>
  <c r="B212" i="14"/>
  <c r="C211" i="14"/>
  <c r="B211" i="14"/>
  <c r="C209" i="14"/>
  <c r="B209" i="14"/>
  <c r="C208" i="14"/>
  <c r="B208" i="14"/>
  <c r="C185" i="14"/>
  <c r="B185" i="14"/>
  <c r="C183" i="14"/>
  <c r="B183" i="14"/>
  <c r="C182" i="14"/>
  <c r="E81" i="14" l="1"/>
  <c r="J138" i="14"/>
  <c r="J139" i="14" s="1"/>
  <c r="U182" i="14"/>
  <c r="T182" i="14"/>
  <c r="S182" i="14"/>
  <c r="R182" i="14"/>
  <c r="Q182" i="14"/>
  <c r="P182" i="14"/>
  <c r="O182" i="14"/>
  <c r="N182" i="14"/>
  <c r="J182" i="14"/>
  <c r="G182" i="14"/>
  <c r="E111" i="14" l="1"/>
  <c r="J140" i="14" l="1"/>
  <c r="N138" i="14" l="1"/>
  <c r="N139" i="14" s="1"/>
  <c r="Y29" i="14"/>
  <c r="P138" i="14" l="1"/>
  <c r="AM17" i="14"/>
  <c r="AL17" i="14"/>
  <c r="AK17" i="14"/>
  <c r="AJ17" i="14"/>
  <c r="AI17" i="14"/>
  <c r="AH17" i="14"/>
  <c r="AG17" i="14"/>
  <c r="AF17" i="14"/>
  <c r="AC17" i="14"/>
  <c r="AB17" i="14"/>
  <c r="Y17" i="14"/>
  <c r="X17" i="14"/>
  <c r="AM16" i="14"/>
  <c r="AL16" i="14"/>
  <c r="AK16" i="14"/>
  <c r="AJ16" i="14"/>
  <c r="AI16" i="14"/>
  <c r="AH16" i="14"/>
  <c r="AG16" i="14"/>
  <c r="AF16" i="14"/>
  <c r="AC16" i="14"/>
  <c r="AB16" i="14"/>
  <c r="Y16" i="14"/>
  <c r="X16" i="14"/>
  <c r="AM15" i="14"/>
  <c r="AL15" i="14"/>
  <c r="AK15" i="14"/>
  <c r="AJ15" i="14"/>
  <c r="AI15" i="14"/>
  <c r="AH15" i="14"/>
  <c r="AG15" i="14"/>
  <c r="AF15" i="14"/>
  <c r="AC15" i="14"/>
  <c r="AB15" i="14"/>
  <c r="Y15" i="14"/>
  <c r="X15" i="14"/>
  <c r="AM14" i="14"/>
  <c r="AL14" i="14"/>
  <c r="AK14" i="14"/>
  <c r="AJ14" i="14"/>
  <c r="AI14" i="14"/>
  <c r="AH14" i="14"/>
  <c r="AG14" i="14"/>
  <c r="AF14" i="14"/>
  <c r="AC14" i="14"/>
  <c r="AB14" i="14"/>
  <c r="Y14" i="14"/>
  <c r="X14" i="14"/>
  <c r="AM13" i="14"/>
  <c r="AL13" i="14"/>
  <c r="AK13" i="14"/>
  <c r="AJ13" i="14"/>
  <c r="AI13" i="14"/>
  <c r="AH13" i="14"/>
  <c r="AG13" i="14"/>
  <c r="AF13" i="14"/>
  <c r="AC13" i="14"/>
  <c r="AB13" i="14"/>
  <c r="Y13" i="14"/>
  <c r="X13" i="14"/>
  <c r="AM12" i="14"/>
  <c r="AL12" i="14"/>
  <c r="AK12" i="14"/>
  <c r="AJ12" i="14"/>
  <c r="AI12" i="14"/>
  <c r="AH12" i="14"/>
  <c r="AG12" i="14"/>
  <c r="AF12" i="14"/>
  <c r="AC12" i="14"/>
  <c r="AB12" i="14"/>
  <c r="Y12" i="14"/>
  <c r="X12" i="14"/>
  <c r="AM11" i="14"/>
  <c r="AL11" i="14"/>
  <c r="AK11" i="14"/>
  <c r="AJ11" i="14"/>
  <c r="AI11" i="14"/>
  <c r="AH11" i="14"/>
  <c r="AG11" i="14"/>
  <c r="AF11" i="14"/>
  <c r="AC11" i="14"/>
  <c r="AB11" i="14"/>
  <c r="Y11" i="14"/>
  <c r="X11" i="14"/>
  <c r="AM10" i="14"/>
  <c r="AL10" i="14"/>
  <c r="AK10" i="14"/>
  <c r="AJ10" i="14"/>
  <c r="AI10" i="14"/>
  <c r="AH10" i="14"/>
  <c r="AG10" i="14"/>
  <c r="AF10" i="14"/>
  <c r="AC10" i="14"/>
  <c r="AB10" i="14"/>
  <c r="Y10" i="14"/>
  <c r="X10" i="14"/>
  <c r="AM9" i="14"/>
  <c r="AL9" i="14"/>
  <c r="AK9" i="14"/>
  <c r="AJ9" i="14"/>
  <c r="AI9" i="14"/>
  <c r="AH9" i="14"/>
  <c r="AG9" i="14"/>
  <c r="AF9" i="14"/>
  <c r="AC9" i="14"/>
  <c r="AB9" i="14"/>
  <c r="Y9" i="14"/>
  <c r="X9" i="14"/>
  <c r="W135" i="14" l="1"/>
  <c r="W136" i="14"/>
  <c r="W9" i="14"/>
  <c r="E9" i="14" s="1"/>
  <c r="W10" i="14"/>
  <c r="E10" i="14" s="1"/>
  <c r="W11" i="14"/>
  <c r="E11" i="14" s="1"/>
  <c r="W12" i="14"/>
  <c r="E12" i="14" s="1"/>
  <c r="W13" i="14"/>
  <c r="E13" i="14" s="1"/>
  <c r="W14" i="14"/>
  <c r="E14" i="14" s="1"/>
  <c r="W15" i="14"/>
  <c r="E15" i="14" s="1"/>
  <c r="W16" i="14"/>
  <c r="E16" i="14" s="1"/>
  <c r="W17" i="14"/>
  <c r="E17" i="14" s="1"/>
  <c r="E187" i="14" l="1"/>
  <c r="E185" i="14"/>
  <c r="AM26" i="14"/>
  <c r="AL26" i="14"/>
  <c r="AK26" i="14"/>
  <c r="AJ26" i="14"/>
  <c r="AI26" i="14"/>
  <c r="AH26" i="14"/>
  <c r="AG26" i="14"/>
  <c r="AF26" i="14"/>
  <c r="AB26" i="14"/>
  <c r="Y26" i="14"/>
  <c r="X26" i="14"/>
  <c r="W26" i="14" l="1"/>
  <c r="E26" i="14" s="1"/>
  <c r="X6" i="14"/>
  <c r="Y6" i="14"/>
  <c r="AB6" i="14"/>
  <c r="AC6" i="14"/>
  <c r="AF6" i="14"/>
  <c r="AG6" i="14"/>
  <c r="AH6" i="14"/>
  <c r="AI6" i="14"/>
  <c r="AJ6" i="14"/>
  <c r="AK6" i="14"/>
  <c r="AL6" i="14"/>
  <c r="AM6" i="14"/>
  <c r="X7" i="14"/>
  <c r="Y7" i="14"/>
  <c r="AB7" i="14"/>
  <c r="AC7" i="14"/>
  <c r="AF7" i="14"/>
  <c r="AG7" i="14"/>
  <c r="AH7" i="14"/>
  <c r="AI7" i="14"/>
  <c r="AJ7" i="14"/>
  <c r="AK7" i="14"/>
  <c r="AL7" i="14"/>
  <c r="AM7" i="14"/>
  <c r="X8" i="14"/>
  <c r="Y8" i="14"/>
  <c r="AB8" i="14"/>
  <c r="AC8" i="14"/>
  <c r="AF8" i="14"/>
  <c r="AG8" i="14"/>
  <c r="AH8" i="14"/>
  <c r="AI8" i="14"/>
  <c r="AJ8" i="14"/>
  <c r="AK8" i="14"/>
  <c r="AL8" i="14"/>
  <c r="AM8" i="14"/>
  <c r="X18" i="14"/>
  <c r="Y18" i="14"/>
  <c r="AB18" i="14"/>
  <c r="AC18" i="14"/>
  <c r="AF18" i="14"/>
  <c r="AG18" i="14"/>
  <c r="AH18" i="14"/>
  <c r="AI18" i="14"/>
  <c r="AJ18" i="14"/>
  <c r="AK18" i="14"/>
  <c r="AL18" i="14"/>
  <c r="AM18" i="14"/>
  <c r="X20" i="14"/>
  <c r="Y20" i="14"/>
  <c r="AB20" i="14"/>
  <c r="AC20" i="14"/>
  <c r="AF20" i="14"/>
  <c r="AG20" i="14"/>
  <c r="AH20" i="14"/>
  <c r="AI20" i="14"/>
  <c r="AJ20" i="14"/>
  <c r="AK20" i="14"/>
  <c r="AL20" i="14"/>
  <c r="AM20" i="14"/>
  <c r="X21" i="14"/>
  <c r="Y21" i="14"/>
  <c r="AB21" i="14"/>
  <c r="AC21" i="14"/>
  <c r="AF21" i="14"/>
  <c r="AG21" i="14"/>
  <c r="AH21" i="14"/>
  <c r="AI21" i="14"/>
  <c r="AJ21" i="14"/>
  <c r="AK21" i="14"/>
  <c r="AL21" i="14"/>
  <c r="AM21" i="14"/>
  <c r="X22" i="14"/>
  <c r="Y22" i="14"/>
  <c r="AB22" i="14"/>
  <c r="AC22" i="14"/>
  <c r="AF22" i="14"/>
  <c r="AG22" i="14"/>
  <c r="AH22" i="14"/>
  <c r="AI22" i="14"/>
  <c r="AJ22" i="14"/>
  <c r="AK22" i="14"/>
  <c r="AL22" i="14"/>
  <c r="AM22" i="14"/>
  <c r="X23" i="14"/>
  <c r="Y23" i="14"/>
  <c r="AB23" i="14"/>
  <c r="AF23" i="14"/>
  <c r="AG23" i="14"/>
  <c r="AH23" i="14"/>
  <c r="AI23" i="14"/>
  <c r="AJ23" i="14"/>
  <c r="AK23" i="14"/>
  <c r="AL23" i="14"/>
  <c r="AM23" i="14"/>
  <c r="X24" i="14"/>
  <c r="Y24" i="14"/>
  <c r="AB24" i="14"/>
  <c r="AF24" i="14"/>
  <c r="AG24" i="14"/>
  <c r="AH24" i="14"/>
  <c r="AI24" i="14"/>
  <c r="AJ24" i="14"/>
  <c r="AK24" i="14"/>
  <c r="AL24" i="14"/>
  <c r="AM24" i="14"/>
  <c r="X25" i="14"/>
  <c r="Y25" i="14"/>
  <c r="AB25" i="14"/>
  <c r="AF25" i="14"/>
  <c r="AG25" i="14"/>
  <c r="AH25" i="14"/>
  <c r="AI25" i="14"/>
  <c r="AJ25" i="14"/>
  <c r="AK25" i="14"/>
  <c r="AL25" i="14"/>
  <c r="AM25" i="14"/>
  <c r="X27" i="14"/>
  <c r="Y27" i="14"/>
  <c r="AB27" i="14"/>
  <c r="AF27" i="14"/>
  <c r="AG27" i="14"/>
  <c r="AH27" i="14"/>
  <c r="AI27" i="14"/>
  <c r="AJ27" i="14"/>
  <c r="AK27" i="14"/>
  <c r="AL27" i="14"/>
  <c r="AM27" i="14"/>
  <c r="X30" i="14"/>
  <c r="Y30" i="14"/>
  <c r="AB30" i="14"/>
  <c r="AC30" i="14"/>
  <c r="AF30" i="14"/>
  <c r="AG30" i="14"/>
  <c r="AH30" i="14"/>
  <c r="AI30" i="14"/>
  <c r="AJ30" i="14"/>
  <c r="AK30" i="14"/>
  <c r="AL30" i="14"/>
  <c r="AM30" i="14"/>
  <c r="X32" i="14"/>
  <c r="Y32" i="14"/>
  <c r="AB32" i="14"/>
  <c r="AC32" i="14"/>
  <c r="AF32" i="14"/>
  <c r="AG32" i="14"/>
  <c r="AH32" i="14"/>
  <c r="AI32" i="14"/>
  <c r="AJ32" i="14"/>
  <c r="AK32" i="14"/>
  <c r="AL32" i="14"/>
  <c r="AM32" i="14"/>
  <c r="X33" i="14"/>
  <c r="Y33" i="14"/>
  <c r="AB33" i="14"/>
  <c r="AC33" i="14"/>
  <c r="AF33" i="14"/>
  <c r="AG33" i="14"/>
  <c r="AH33" i="14"/>
  <c r="AI33" i="14"/>
  <c r="AJ33" i="14"/>
  <c r="AK33" i="14"/>
  <c r="AL33" i="14"/>
  <c r="AM33" i="14"/>
  <c r="X37" i="14"/>
  <c r="Y37" i="14"/>
  <c r="AB37" i="14"/>
  <c r="AC37" i="14"/>
  <c r="AF37" i="14"/>
  <c r="AG37" i="14"/>
  <c r="AH37" i="14"/>
  <c r="AI37" i="14"/>
  <c r="AJ37" i="14"/>
  <c r="AK37" i="14"/>
  <c r="AL37" i="14"/>
  <c r="AM37" i="14"/>
  <c r="X39" i="14"/>
  <c r="Y39" i="14"/>
  <c r="AB39" i="14"/>
  <c r="AC39" i="14"/>
  <c r="AF39" i="14"/>
  <c r="AG39" i="14"/>
  <c r="AH39" i="14"/>
  <c r="AI39" i="14"/>
  <c r="AJ39" i="14"/>
  <c r="AK39" i="14"/>
  <c r="AL39" i="14"/>
  <c r="AM39" i="14"/>
  <c r="X40" i="14"/>
  <c r="Y40" i="14"/>
  <c r="AB40" i="14"/>
  <c r="AC40" i="14"/>
  <c r="AF40" i="14"/>
  <c r="AG40" i="14"/>
  <c r="AH40" i="14"/>
  <c r="AI40" i="14"/>
  <c r="AJ40" i="14"/>
  <c r="AK40" i="14"/>
  <c r="AL40" i="14"/>
  <c r="AM40" i="14"/>
  <c r="X41" i="14"/>
  <c r="Y41" i="14"/>
  <c r="AB41" i="14"/>
  <c r="AC41" i="14"/>
  <c r="AF41" i="14"/>
  <c r="AG41" i="14"/>
  <c r="AH41" i="14"/>
  <c r="AI41" i="14"/>
  <c r="AJ41" i="14"/>
  <c r="AK41" i="14"/>
  <c r="AL41" i="14"/>
  <c r="AM41" i="14"/>
  <c r="X42" i="14"/>
  <c r="Y42" i="14"/>
  <c r="AB42" i="14"/>
  <c r="AC42" i="14"/>
  <c r="AF42" i="14"/>
  <c r="AG42" i="14"/>
  <c r="AH42" i="14"/>
  <c r="AI42" i="14"/>
  <c r="AJ42" i="14"/>
  <c r="AK42" i="14"/>
  <c r="AL42" i="14"/>
  <c r="AM42" i="14"/>
  <c r="X43" i="14"/>
  <c r="Y43" i="14"/>
  <c r="AB43" i="14"/>
  <c r="AC43" i="14"/>
  <c r="AF43" i="14"/>
  <c r="AG43" i="14"/>
  <c r="AH43" i="14"/>
  <c r="AI43" i="14"/>
  <c r="AJ43" i="14"/>
  <c r="AK43" i="14"/>
  <c r="AL43" i="14"/>
  <c r="AM43" i="14"/>
  <c r="X45" i="14"/>
  <c r="Y45" i="14"/>
  <c r="AB45" i="14"/>
  <c r="AC45" i="14"/>
  <c r="AF45" i="14"/>
  <c r="AG45" i="14"/>
  <c r="AH45" i="14"/>
  <c r="AI45" i="14"/>
  <c r="AJ45" i="14"/>
  <c r="AK45" i="14"/>
  <c r="AL45" i="14"/>
  <c r="AM45" i="14"/>
  <c r="X46" i="14"/>
  <c r="Y46" i="14"/>
  <c r="AB46" i="14"/>
  <c r="AC46" i="14"/>
  <c r="AF46" i="14"/>
  <c r="AG46" i="14"/>
  <c r="AH46" i="14"/>
  <c r="AI46" i="14"/>
  <c r="AJ46" i="14"/>
  <c r="AK46" i="14"/>
  <c r="AL46" i="14"/>
  <c r="AM46" i="14"/>
  <c r="X47" i="14"/>
  <c r="Y47" i="14"/>
  <c r="AB47" i="14"/>
  <c r="AC47" i="14"/>
  <c r="AF47" i="14"/>
  <c r="AG47" i="14"/>
  <c r="AH47" i="14"/>
  <c r="AI47" i="14"/>
  <c r="AJ47" i="14"/>
  <c r="AK47" i="14"/>
  <c r="AL47" i="14"/>
  <c r="AM47" i="14"/>
  <c r="X48" i="14"/>
  <c r="Y48" i="14"/>
  <c r="AB48" i="14"/>
  <c r="AC48" i="14"/>
  <c r="AF48" i="14"/>
  <c r="AG48" i="14"/>
  <c r="AH48" i="14"/>
  <c r="AI48" i="14"/>
  <c r="AJ48" i="14"/>
  <c r="AK48" i="14"/>
  <c r="AL48" i="14"/>
  <c r="AM48" i="14"/>
  <c r="X50" i="14"/>
  <c r="Y50" i="14"/>
  <c r="AB50" i="14"/>
  <c r="AC50" i="14"/>
  <c r="AF50" i="14"/>
  <c r="AG50" i="14"/>
  <c r="AH50" i="14"/>
  <c r="AI50" i="14"/>
  <c r="AJ50" i="14"/>
  <c r="AK50" i="14"/>
  <c r="AL50" i="14"/>
  <c r="AM50" i="14"/>
  <c r="X52" i="14"/>
  <c r="Y52" i="14"/>
  <c r="AB52" i="14"/>
  <c r="AC52" i="14"/>
  <c r="AF52" i="14"/>
  <c r="AG52" i="14"/>
  <c r="AH52" i="14"/>
  <c r="AI52" i="14"/>
  <c r="AJ52" i="14"/>
  <c r="AK52" i="14"/>
  <c r="AL52" i="14"/>
  <c r="AM52" i="14"/>
  <c r="X54" i="14"/>
  <c r="Y54" i="14"/>
  <c r="AB54" i="14"/>
  <c r="AC54" i="14"/>
  <c r="AF54" i="14"/>
  <c r="AG54" i="14"/>
  <c r="AH54" i="14"/>
  <c r="AI54" i="14"/>
  <c r="AJ54" i="14"/>
  <c r="AK54" i="14"/>
  <c r="AL54" i="14"/>
  <c r="AM54" i="14"/>
  <c r="X56" i="14"/>
  <c r="Y56" i="14"/>
  <c r="AB56" i="14"/>
  <c r="AC56" i="14"/>
  <c r="AF56" i="14"/>
  <c r="AG56" i="14"/>
  <c r="AH56" i="14"/>
  <c r="AI56" i="14"/>
  <c r="AJ56" i="14"/>
  <c r="AK56" i="14"/>
  <c r="AL56" i="14"/>
  <c r="AM56" i="14"/>
  <c r="X57" i="14"/>
  <c r="Y57" i="14"/>
  <c r="AB57" i="14"/>
  <c r="AC57" i="14"/>
  <c r="AF57" i="14"/>
  <c r="AG57" i="14"/>
  <c r="AH57" i="14"/>
  <c r="AI57" i="14"/>
  <c r="AJ57" i="14"/>
  <c r="AK57" i="14"/>
  <c r="AL57" i="14"/>
  <c r="AM57" i="14"/>
  <c r="X58" i="14"/>
  <c r="Y58" i="14"/>
  <c r="AB58" i="14"/>
  <c r="AC58" i="14"/>
  <c r="AF58" i="14"/>
  <c r="AG58" i="14"/>
  <c r="AH58" i="14"/>
  <c r="AI58" i="14"/>
  <c r="AJ58" i="14"/>
  <c r="AK58" i="14"/>
  <c r="AL58" i="14"/>
  <c r="AM58" i="14"/>
  <c r="X59" i="14"/>
  <c r="Y59" i="14"/>
  <c r="AB59" i="14"/>
  <c r="AC59" i="14"/>
  <c r="AF59" i="14"/>
  <c r="AG59" i="14"/>
  <c r="AH59" i="14"/>
  <c r="AI59" i="14"/>
  <c r="AJ59" i="14"/>
  <c r="AK59" i="14"/>
  <c r="AL59" i="14"/>
  <c r="AM59" i="14"/>
  <c r="X60" i="14"/>
  <c r="Y60" i="14"/>
  <c r="AB60" i="14"/>
  <c r="AC60" i="14"/>
  <c r="AF60" i="14"/>
  <c r="AG60" i="14"/>
  <c r="AH60" i="14"/>
  <c r="AI60" i="14"/>
  <c r="AJ60" i="14"/>
  <c r="AK60" i="14"/>
  <c r="AL60" i="14"/>
  <c r="AM60" i="14"/>
  <c r="X61" i="14"/>
  <c r="Y61" i="14"/>
  <c r="AB61" i="14"/>
  <c r="AC61" i="14"/>
  <c r="AF61" i="14"/>
  <c r="AG61" i="14"/>
  <c r="AH61" i="14"/>
  <c r="AI61" i="14"/>
  <c r="AJ61" i="14"/>
  <c r="AK61" i="14"/>
  <c r="AL61" i="14"/>
  <c r="AM61" i="14"/>
  <c r="X62" i="14"/>
  <c r="Y62" i="14"/>
  <c r="AB62" i="14"/>
  <c r="AC62" i="14"/>
  <c r="AF62" i="14"/>
  <c r="AG62" i="14"/>
  <c r="AH62" i="14"/>
  <c r="AI62" i="14"/>
  <c r="AJ62" i="14"/>
  <c r="AK62" i="14"/>
  <c r="AL62" i="14"/>
  <c r="AM62" i="14"/>
  <c r="X65" i="14"/>
  <c r="Y65" i="14"/>
  <c r="AB65" i="14"/>
  <c r="AC65" i="14"/>
  <c r="AF65" i="14"/>
  <c r="AG65" i="14"/>
  <c r="AH65" i="14"/>
  <c r="AI65" i="14"/>
  <c r="AJ65" i="14"/>
  <c r="AK65" i="14"/>
  <c r="AL65" i="14"/>
  <c r="AM65" i="14"/>
  <c r="X66" i="14"/>
  <c r="Y66" i="14"/>
  <c r="AB66" i="14"/>
  <c r="AC66" i="14"/>
  <c r="AF66" i="14"/>
  <c r="AG66" i="14"/>
  <c r="AH66" i="14"/>
  <c r="AI66" i="14"/>
  <c r="AJ66" i="14"/>
  <c r="AK66" i="14"/>
  <c r="AL66" i="14"/>
  <c r="AM66" i="14"/>
  <c r="X67" i="14"/>
  <c r="Y67" i="14"/>
  <c r="AB67" i="14"/>
  <c r="AC67" i="14"/>
  <c r="AF67" i="14"/>
  <c r="AG67" i="14"/>
  <c r="AH67" i="14"/>
  <c r="AI67" i="14"/>
  <c r="AJ67" i="14"/>
  <c r="AK67" i="14"/>
  <c r="AL67" i="14"/>
  <c r="AM67" i="14"/>
  <c r="X69" i="14"/>
  <c r="Y69" i="14"/>
  <c r="AB69" i="14"/>
  <c r="AC69" i="14"/>
  <c r="AF69" i="14"/>
  <c r="AG69" i="14"/>
  <c r="AH69" i="14"/>
  <c r="AI69" i="14"/>
  <c r="AJ69" i="14"/>
  <c r="AK69" i="14"/>
  <c r="AL69" i="14"/>
  <c r="AM69" i="14"/>
  <c r="X70" i="14"/>
  <c r="Y70" i="14"/>
  <c r="AB70" i="14"/>
  <c r="AC70" i="14"/>
  <c r="AF70" i="14"/>
  <c r="AG70" i="14"/>
  <c r="AH70" i="14"/>
  <c r="AI70" i="14"/>
  <c r="AJ70" i="14"/>
  <c r="AK70" i="14"/>
  <c r="AL70" i="14"/>
  <c r="AM70" i="14"/>
  <c r="X71" i="14"/>
  <c r="Y71" i="14"/>
  <c r="AB71" i="14"/>
  <c r="AC71" i="14"/>
  <c r="AF71" i="14"/>
  <c r="AG71" i="14"/>
  <c r="AH71" i="14"/>
  <c r="AI71" i="14"/>
  <c r="AJ71" i="14"/>
  <c r="AK71" i="14"/>
  <c r="AL71" i="14"/>
  <c r="AM71" i="14"/>
  <c r="X72" i="14"/>
  <c r="Y72" i="14"/>
  <c r="AB72" i="14"/>
  <c r="AC72" i="14"/>
  <c r="AF72" i="14"/>
  <c r="AG72" i="14"/>
  <c r="AH72" i="14"/>
  <c r="AI72" i="14"/>
  <c r="AJ72" i="14"/>
  <c r="AK72" i="14"/>
  <c r="AL72" i="14"/>
  <c r="AM72" i="14"/>
  <c r="X73" i="14"/>
  <c r="Y73" i="14"/>
  <c r="AB73" i="14"/>
  <c r="AC73" i="14"/>
  <c r="AF73" i="14"/>
  <c r="AG73" i="14"/>
  <c r="AH73" i="14"/>
  <c r="AI73" i="14"/>
  <c r="AJ73" i="14"/>
  <c r="AK73" i="14"/>
  <c r="AL73" i="14"/>
  <c r="AM73" i="14"/>
  <c r="X74" i="14"/>
  <c r="Y74" i="14"/>
  <c r="AB74" i="14"/>
  <c r="AC74" i="14"/>
  <c r="AF74" i="14"/>
  <c r="AG74" i="14"/>
  <c r="AH74" i="14"/>
  <c r="AI74" i="14"/>
  <c r="AJ74" i="14"/>
  <c r="AK74" i="14"/>
  <c r="AL74" i="14"/>
  <c r="AM74" i="14"/>
  <c r="X75" i="14"/>
  <c r="Y75" i="14"/>
  <c r="AB75" i="14"/>
  <c r="AC75" i="14"/>
  <c r="AF75" i="14"/>
  <c r="AG75" i="14"/>
  <c r="AH75" i="14"/>
  <c r="AI75" i="14"/>
  <c r="AJ75" i="14"/>
  <c r="AK75" i="14"/>
  <c r="AL75" i="14"/>
  <c r="AM75" i="14"/>
  <c r="X76" i="14"/>
  <c r="Y76" i="14"/>
  <c r="AB76" i="14"/>
  <c r="AC76" i="14"/>
  <c r="AF76" i="14"/>
  <c r="AG76" i="14"/>
  <c r="AH76" i="14"/>
  <c r="AI76" i="14"/>
  <c r="AJ76" i="14"/>
  <c r="AK76" i="14"/>
  <c r="AL76" i="14"/>
  <c r="AM76" i="14"/>
  <c r="X77" i="14"/>
  <c r="Y77" i="14"/>
  <c r="AB77" i="14"/>
  <c r="AC77" i="14"/>
  <c r="AF77" i="14"/>
  <c r="AG77" i="14"/>
  <c r="AH77" i="14"/>
  <c r="AI77" i="14"/>
  <c r="AJ77" i="14"/>
  <c r="AK77" i="14"/>
  <c r="AL77" i="14"/>
  <c r="AM77" i="14"/>
  <c r="G140" i="14"/>
  <c r="AM29" i="14"/>
  <c r="AL29" i="14"/>
  <c r="AK29" i="14"/>
  <c r="AJ29" i="14"/>
  <c r="AI29" i="14"/>
  <c r="AH29" i="14"/>
  <c r="AG29" i="14"/>
  <c r="AF29" i="14"/>
  <c r="AB29" i="14"/>
  <c r="X29" i="14"/>
  <c r="N140" i="14"/>
  <c r="O140" i="14"/>
  <c r="P140" i="14"/>
  <c r="Q140" i="14"/>
  <c r="S140" i="14"/>
  <c r="T140" i="14"/>
  <c r="U140" i="14"/>
  <c r="AL98" i="14" l="1"/>
  <c r="AH98" i="14"/>
  <c r="AB98" i="14"/>
  <c r="AK98" i="14"/>
  <c r="AK101" i="14"/>
  <c r="AK100" i="14"/>
  <c r="AK99" i="14"/>
  <c r="AG98" i="14"/>
  <c r="AG101" i="14"/>
  <c r="AG99" i="14"/>
  <c r="AG100" i="14"/>
  <c r="Y98" i="14"/>
  <c r="Y100" i="14"/>
  <c r="Y99" i="14"/>
  <c r="Y101" i="14"/>
  <c r="AJ98" i="14"/>
  <c r="AF98" i="14"/>
  <c r="X98" i="14"/>
  <c r="AM101" i="14"/>
  <c r="AM100" i="14"/>
  <c r="AM99" i="14"/>
  <c r="AM98" i="14"/>
  <c r="AI99" i="14"/>
  <c r="AI101" i="14"/>
  <c r="AI98" i="14"/>
  <c r="AI100" i="14"/>
  <c r="AC98" i="14"/>
  <c r="AC99" i="14"/>
  <c r="AC101" i="14"/>
  <c r="AC100" i="14"/>
  <c r="AL110" i="14"/>
  <c r="AB110" i="14"/>
  <c r="AK110" i="14"/>
  <c r="AK113" i="14"/>
  <c r="AK112" i="14"/>
  <c r="AK111" i="14"/>
  <c r="AG110" i="14"/>
  <c r="AG111" i="14"/>
  <c r="AG113" i="14"/>
  <c r="AG112" i="14"/>
  <c r="Y110" i="14"/>
  <c r="Y111" i="14"/>
  <c r="Y113" i="14"/>
  <c r="Y112" i="14"/>
  <c r="AJ110" i="14"/>
  <c r="AF110" i="14"/>
  <c r="X110" i="14"/>
  <c r="AH110" i="14"/>
  <c r="AM113" i="14"/>
  <c r="AM112" i="14"/>
  <c r="AM111" i="14"/>
  <c r="AM110" i="14"/>
  <c r="AI111" i="14"/>
  <c r="AI113" i="14"/>
  <c r="AI110" i="14"/>
  <c r="AI112" i="14"/>
  <c r="AC110" i="14"/>
  <c r="AC113" i="14"/>
  <c r="AC112" i="14"/>
  <c r="AC111" i="14"/>
  <c r="AK137" i="14"/>
  <c r="AG137" i="14"/>
  <c r="Y137" i="14"/>
  <c r="AM137" i="14"/>
  <c r="AI137" i="14"/>
  <c r="AC137" i="14"/>
  <c r="AK135" i="14"/>
  <c r="AK136" i="14"/>
  <c r="AK124" i="14"/>
  <c r="AG136" i="14"/>
  <c r="AG124" i="14"/>
  <c r="AG135" i="14"/>
  <c r="Y136" i="14"/>
  <c r="Y124" i="14"/>
  <c r="Y135" i="14"/>
  <c r="AM135" i="14"/>
  <c r="AM136" i="14"/>
  <c r="AM124" i="14"/>
  <c r="AI136" i="14"/>
  <c r="AI124" i="14"/>
  <c r="AI135" i="14"/>
  <c r="AC135" i="14"/>
  <c r="AC136" i="14"/>
  <c r="AC124" i="14"/>
  <c r="W76" i="14"/>
  <c r="E76" i="14" s="1"/>
  <c r="W74" i="14"/>
  <c r="E74" i="14" s="1"/>
  <c r="W72" i="14"/>
  <c r="E72" i="14" s="1"/>
  <c r="W67" i="14"/>
  <c r="E67" i="14" s="1"/>
  <c r="W65" i="14"/>
  <c r="E65" i="14" s="1"/>
  <c r="W61" i="14"/>
  <c r="E61" i="14" s="1"/>
  <c r="W59" i="14"/>
  <c r="E59" i="14" s="1"/>
  <c r="W57" i="14"/>
  <c r="E57" i="14" s="1"/>
  <c r="W54" i="14"/>
  <c r="E54" i="14" s="1"/>
  <c r="W50" i="14"/>
  <c r="E50" i="14" s="1"/>
  <c r="W47" i="14"/>
  <c r="E47" i="14" s="1"/>
  <c r="W43" i="14"/>
  <c r="E43" i="14" s="1"/>
  <c r="E219" i="14" s="1"/>
  <c r="W41" i="14"/>
  <c r="E41" i="14" s="1"/>
  <c r="W39" i="14"/>
  <c r="E39" i="14" s="1"/>
  <c r="W33" i="14"/>
  <c r="E33" i="14" s="1"/>
  <c r="E195" i="14" s="1"/>
  <c r="W30" i="14"/>
  <c r="E30" i="14" s="1"/>
  <c r="W22" i="14"/>
  <c r="E22" i="14" s="1"/>
  <c r="W6" i="14"/>
  <c r="E6" i="14" s="1"/>
  <c r="W75" i="14"/>
  <c r="E75" i="14" s="1"/>
  <c r="W73" i="14"/>
  <c r="E73" i="14" s="1"/>
  <c r="W52" i="14"/>
  <c r="E52" i="14" s="1"/>
  <c r="W37" i="14"/>
  <c r="E37" i="14" s="1"/>
  <c r="W29" i="14"/>
  <c r="W71" i="14"/>
  <c r="E71" i="14" s="1"/>
  <c r="W69" i="14"/>
  <c r="E69" i="14" s="1"/>
  <c r="W45" i="14"/>
  <c r="E45" i="14" s="1"/>
  <c r="E220" i="14" s="1"/>
  <c r="W27" i="14"/>
  <c r="E27" i="14" s="1"/>
  <c r="E203" i="14" s="1"/>
  <c r="W20" i="14"/>
  <c r="E20" i="14" s="1"/>
  <c r="E188" i="14" s="1"/>
  <c r="W18" i="14"/>
  <c r="E18" i="14" s="1"/>
  <c r="E186" i="14" s="1"/>
  <c r="W77" i="14"/>
  <c r="E77" i="14" s="1"/>
  <c r="W70" i="14"/>
  <c r="E70" i="14" s="1"/>
  <c r="W66" i="14"/>
  <c r="E66" i="14" s="1"/>
  <c r="W62" i="14"/>
  <c r="E62" i="14" s="1"/>
  <c r="W60" i="14"/>
  <c r="E60" i="14" s="1"/>
  <c r="W58" i="14"/>
  <c r="E58" i="14" s="1"/>
  <c r="W56" i="14"/>
  <c r="E56" i="14" s="1"/>
  <c r="W48" i="14"/>
  <c r="E48" i="14" s="1"/>
  <c r="W46" i="14"/>
  <c r="E46" i="14" s="1"/>
  <c r="W42" i="14"/>
  <c r="E42" i="14" s="1"/>
  <c r="W40" i="14"/>
  <c r="E40" i="14" s="1"/>
  <c r="W32" i="14"/>
  <c r="E32" i="14" s="1"/>
  <c r="W23" i="14"/>
  <c r="E23" i="14" s="1"/>
  <c r="W21" i="14"/>
  <c r="E21" i="14" s="1"/>
  <c r="E197" i="14" s="1"/>
  <c r="W8" i="14"/>
  <c r="E8" i="14" s="1"/>
  <c r="W7" i="14"/>
  <c r="E7" i="14" s="1"/>
  <c r="E183" i="14" s="1"/>
  <c r="W24" i="14"/>
  <c r="E24" i="14" s="1"/>
  <c r="W25" i="14"/>
  <c r="E25" i="14" s="1"/>
  <c r="AM125" i="14"/>
  <c r="AI125" i="14"/>
  <c r="AC125" i="14"/>
  <c r="AK125" i="14"/>
  <c r="AG125" i="14"/>
  <c r="Y125" i="14"/>
  <c r="AM123" i="14"/>
  <c r="AI123" i="14"/>
  <c r="AC123" i="14"/>
  <c r="AK123" i="14"/>
  <c r="AG123" i="14"/>
  <c r="Y123" i="14"/>
  <c r="AC122" i="14"/>
  <c r="AM122" i="14"/>
  <c r="AI122" i="14"/>
  <c r="AB134" i="14"/>
  <c r="AK122" i="14"/>
  <c r="AG122" i="14"/>
  <c r="Y122" i="14"/>
  <c r="AF138" i="14"/>
  <c r="AJ138" i="14"/>
  <c r="AL134" i="14"/>
  <c r="AK138" i="14"/>
  <c r="AF134" i="14"/>
  <c r="AJ134" i="14"/>
  <c r="X134" i="14"/>
  <c r="AL138" i="14"/>
  <c r="AH134" i="14"/>
  <c r="AB138" i="14"/>
  <c r="AK134" i="14"/>
  <c r="AH138" i="14"/>
  <c r="AI134" i="14"/>
  <c r="AC134" i="14"/>
  <c r="AG138" i="14"/>
  <c r="AC138" i="14"/>
  <c r="AG134" i="14"/>
  <c r="AI138" i="14"/>
  <c r="AM134" i="14"/>
  <c r="X138" i="14"/>
  <c r="AM138" i="14"/>
  <c r="Y138" i="14"/>
  <c r="W138" i="14"/>
  <c r="Y134" i="14"/>
  <c r="W134" i="14"/>
  <c r="E213" i="14" l="1"/>
  <c r="E217" i="14"/>
  <c r="E182" i="14"/>
  <c r="E199" i="14"/>
  <c r="E218" i="14"/>
  <c r="E206" i="14"/>
  <c r="E215" i="14"/>
  <c r="E261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02" i="14"/>
  <c r="E221" i="14"/>
  <c r="E216" i="14"/>
  <c r="E196" i="14"/>
  <c r="E214" i="14"/>
  <c r="E193" i="14"/>
  <c r="E192" i="14"/>
  <c r="E191" i="14"/>
  <c r="E190" i="14"/>
  <c r="E184" i="14"/>
  <c r="E189" i="14"/>
  <c r="E198" i="14"/>
  <c r="E201" i="14"/>
  <c r="E200" i="14"/>
  <c r="E204" i="14"/>
  <c r="E210" i="14"/>
  <c r="E208" i="14"/>
  <c r="E209" i="14"/>
  <c r="E212" i="14"/>
  <c r="E207" i="14"/>
  <c r="E211" i="14"/>
  <c r="E29" i="14"/>
  <c r="E205" i="14" s="1"/>
  <c r="E194" i="14" l="1"/>
  <c r="E157" i="14" l="1"/>
  <c r="K262" i="14"/>
  <c r="K263" i="14"/>
  <c r="N263" i="14"/>
  <c r="Q262" i="14"/>
  <c r="Q263" i="14"/>
  <c r="G262" i="14"/>
  <c r="G263" i="14"/>
  <c r="U262" i="14"/>
  <c r="U263" i="14"/>
  <c r="R263" i="14"/>
  <c r="P263" i="14"/>
  <c r="J263" i="14"/>
  <c r="F263" i="14"/>
  <c r="S262" i="14"/>
  <c r="S263" i="14"/>
  <c r="T263" i="14"/>
  <c r="O262" i="14"/>
  <c r="O263" i="14"/>
</calcChain>
</file>

<file path=xl/comments1.xml><?xml version="1.0" encoding="utf-8"?>
<comments xmlns="http://schemas.openxmlformats.org/spreadsheetml/2006/main">
  <authors>
    <author>Barret Giovanni</author>
  </authors>
  <commentList>
    <comment ref="F1" authorId="0" shapeId="0">
      <text>
        <r>
          <rPr>
            <sz val="12"/>
            <color indexed="81"/>
            <rFont val="Tahoma"/>
            <family val="2"/>
          </rPr>
          <t>Maillot Running manches courtes HOMME
6042 tissu microfresh, fermeture 14cm réfléchissante,
bandes latérales et dos Mesh, coutures plates,
sans élastique bas de maillot</t>
        </r>
      </text>
    </comment>
    <comment ref="H1" authorId="0" shapeId="0">
      <text>
        <r>
          <rPr>
            <sz val="12"/>
            <color indexed="81"/>
            <rFont val="Tahoma"/>
            <family val="2"/>
          </rPr>
          <t>Maillot Running manches courtes FEMME
6242 tissu microfresh, fermeture 14cm réfléchissante,
bandes latérales et dos Mesh, coutures plates,
sans élastique bas de maillot</t>
        </r>
      </text>
    </comment>
    <comment ref="J1" authorId="0" shapeId="0">
      <text>
        <r>
          <rPr>
            <sz val="12"/>
            <color indexed="81"/>
            <rFont val="Tahoma"/>
            <family val="2"/>
          </rPr>
          <t>Maillot Vélo manches courtes
1061 tissu Michron, ouverture totale, 3 poches arr, coupe SPORT. 
Silicone anti-remontée bas du maillot + bas de manche No Pression</t>
        </r>
      </text>
    </comment>
    <comment ref="L1" authorId="0" shapeId="0">
      <text>
        <r>
          <rPr>
            <sz val="12"/>
            <color indexed="81"/>
            <rFont val="Tahoma"/>
            <family val="2"/>
          </rPr>
          <t>Maillot Vélo manches courtes FEMME
2251 tissu Michron, fermeture invisible env. 40 cm</t>
        </r>
      </text>
    </comment>
    <comment ref="N1" authorId="0" shapeId="0">
      <text>
        <r>
          <rPr>
            <sz val="12"/>
            <color indexed="81"/>
            <rFont val="Tahoma"/>
            <family val="2"/>
          </rPr>
          <t>Veste demi-saison
9054 tissu Windtex Léger sur face avant,
ouverture totale</t>
        </r>
      </text>
    </comment>
    <comment ref="P1" authorId="0" shapeId="0">
      <text>
        <r>
          <rPr>
            <sz val="12"/>
            <color indexed="81"/>
            <rFont val="Tahoma"/>
            <family val="2"/>
          </rPr>
          <t>Veste Hiver
9076 tissu Windtex Lourd, ouverture totale,
3 poches arrières, 1 poche centrale avec zip</t>
        </r>
      </text>
    </comment>
    <comment ref="R1" authorId="0" shapeId="0">
      <text>
        <r>
          <rPr>
            <sz val="12"/>
            <color indexed="81"/>
            <rFont val="Tahoma"/>
            <family val="2"/>
          </rPr>
          <t>Trifonction H
9731T Body tri HOMME Long Distance</t>
        </r>
      </text>
    </comment>
    <comment ref="T1" authorId="0" shapeId="0">
      <text>
        <r>
          <rPr>
            <sz val="12"/>
            <color indexed="81"/>
            <rFont val="Tahoma"/>
            <family val="2"/>
          </rPr>
          <t>Trifonction F
9732T Body tri FEMME Long Distance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41,75 si 11 mini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41,75 si 11 mini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47,14 si 10 mini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Remise club = -52%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Remise club = -52%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Remise club = -25%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Remise club = -34%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Remise club = -28%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Remise club = -38%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Remise club = -48%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Remise club = -31%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0) Attente règlement
1) OK, chèque reçu
2) Tenue(s) remise(s)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 ou L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Tri-fonction
déjà remise car
en stock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Maillot Vélo
déjà remis car
en stock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Tri-fonction
déjà remise car
en stock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Marie-Catherine : maillot homme car pas d'autres commande en femme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Maillot Running
déjà remis car
en stock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Tri-fonction
déjà remise car
en stock</t>
        </r>
      </text>
    </comment>
    <comment ref="F87" authorId="0" shapeId="0">
      <text>
        <r>
          <rPr>
            <sz val="12"/>
            <color indexed="81"/>
            <rFont val="Tahoma"/>
            <family val="2"/>
          </rPr>
          <t>Maillot Running manches courtes HOMME
6042 tissu microfresh, fermeture 14cm réfléchissante,
bandes latérales et dos Mesh, coutures plates,
sans élastique bas de maillot</t>
        </r>
      </text>
    </comment>
    <comment ref="H87" authorId="0" shapeId="0">
      <text>
        <r>
          <rPr>
            <sz val="12"/>
            <color indexed="81"/>
            <rFont val="Tahoma"/>
            <family val="2"/>
          </rPr>
          <t>Maillot Running manches courtes FEMME
6242 tissu microfresh, fermeture 14cm réfléchissante,
bandes latérales et dos Mesh, coutures plates,
sans élastique bas de maillot</t>
        </r>
      </text>
    </comment>
    <comment ref="J87" authorId="0" shapeId="0">
      <text>
        <r>
          <rPr>
            <sz val="12"/>
            <color indexed="81"/>
            <rFont val="Tahoma"/>
            <family val="2"/>
          </rPr>
          <t>Maillot Vélo manches courtes
1061 tissu Michron, ouverture totale, 3 poches arr, coupe SPORT. 
Silicone anti-remontée bas du maillot + bas de manche No Pression</t>
        </r>
      </text>
    </comment>
    <comment ref="L87" authorId="0" shapeId="0">
      <text>
        <r>
          <rPr>
            <sz val="12"/>
            <color indexed="81"/>
            <rFont val="Tahoma"/>
            <family val="2"/>
          </rPr>
          <t>Maillot Vélo manches courtes FEMME
2251 tissu Michron, fermeture invisible env. 40 cm</t>
        </r>
      </text>
    </comment>
    <comment ref="N87" authorId="0" shapeId="0">
      <text>
        <r>
          <rPr>
            <sz val="12"/>
            <color indexed="81"/>
            <rFont val="Tahoma"/>
            <family val="2"/>
          </rPr>
          <t>Veste demi-saison
9054 tissu Windtex Léger sur face avant,
ouverture totale</t>
        </r>
      </text>
    </comment>
    <comment ref="P87" authorId="0" shapeId="0">
      <text>
        <r>
          <rPr>
            <sz val="12"/>
            <color indexed="81"/>
            <rFont val="Tahoma"/>
            <family val="2"/>
          </rPr>
          <t>Veste Hiver
9076 tissu Windtex Lourd, ouverture totale,
3 poches arrières, 1 poche centrale avec zip</t>
        </r>
      </text>
    </comment>
    <comment ref="R87" authorId="0" shapeId="0">
      <text>
        <r>
          <rPr>
            <sz val="12"/>
            <color indexed="81"/>
            <rFont val="Tahoma"/>
            <family val="2"/>
          </rPr>
          <t>Trifonction H
9731T Body tri HOMME Long Distance</t>
        </r>
      </text>
    </comment>
    <comment ref="T87" authorId="0" shapeId="0">
      <text>
        <r>
          <rPr>
            <sz val="12"/>
            <color indexed="81"/>
            <rFont val="Tahoma"/>
            <family val="2"/>
          </rPr>
          <t>Trifonction F
9732T Body tri FEMME Long Distance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41,75 si 11 mini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>47,14 si 10 mini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Remise club = -52%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Remise club = -52%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Remise club = -25%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Remise club = -34%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Remise club = -28%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Remise club = -38%</t>
        </r>
      </text>
    </comment>
    <comment ref="R89" authorId="0" shapeId="0">
      <text>
        <r>
          <rPr>
            <b/>
            <sz val="9"/>
            <color indexed="81"/>
            <rFont val="Tahoma"/>
            <family val="2"/>
          </rPr>
          <t>Remise club = -48%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>Remise club = -31%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2 dont 1 déjà remis à Julien J.</t>
        </r>
      </text>
    </comment>
    <comment ref="S120" authorId="0" shapeId="0">
      <text>
        <r>
          <rPr>
            <b/>
            <sz val="9"/>
            <color indexed="81"/>
            <rFont val="Tahoma"/>
            <family val="2"/>
          </rPr>
          <t>1 dont 1 déjà remis à Julien J.</t>
        </r>
      </text>
    </comment>
  </commentList>
</comments>
</file>

<file path=xl/sharedStrings.xml><?xml version="1.0" encoding="utf-8"?>
<sst xmlns="http://schemas.openxmlformats.org/spreadsheetml/2006/main" count="687" uniqueCount="195">
  <si>
    <t>NBVAL</t>
  </si>
  <si>
    <t>SOMME</t>
  </si>
  <si>
    <t>Taille</t>
  </si>
  <si>
    <t>Qté</t>
  </si>
  <si>
    <t>NOM</t>
  </si>
  <si>
    <t>Prénom</t>
  </si>
  <si>
    <t>Montant de commande</t>
  </si>
  <si>
    <t>BESSON</t>
  </si>
  <si>
    <t>ROBERT</t>
  </si>
  <si>
    <t>BALDERANI</t>
  </si>
  <si>
    <t>Vincent</t>
  </si>
  <si>
    <t>XL</t>
  </si>
  <si>
    <t>BARRET</t>
  </si>
  <si>
    <t>L</t>
  </si>
  <si>
    <t>M</t>
  </si>
  <si>
    <t>BEILVERT</t>
  </si>
  <si>
    <t>GARRIDO</t>
  </si>
  <si>
    <t>HURON</t>
  </si>
  <si>
    <t>LAFOUGE</t>
  </si>
  <si>
    <t>LAGUET</t>
  </si>
  <si>
    <t>LARRAGNEGUY</t>
  </si>
  <si>
    <t>LEGAGNEUR</t>
  </si>
  <si>
    <t>MACQUET</t>
  </si>
  <si>
    <t>Nicolas</t>
  </si>
  <si>
    <t>MANERO</t>
  </si>
  <si>
    <t>NOGUES</t>
  </si>
  <si>
    <t>ORLANDINI</t>
  </si>
  <si>
    <t>PALLOIS</t>
  </si>
  <si>
    <t>PICHONNIER</t>
  </si>
  <si>
    <t>RAHOUI</t>
  </si>
  <si>
    <t>ROOSEN</t>
  </si>
  <si>
    <t>S</t>
  </si>
  <si>
    <t>AICHI</t>
  </si>
  <si>
    <t>Abdellatif</t>
  </si>
  <si>
    <t>XS</t>
  </si>
  <si>
    <t>XXL</t>
  </si>
  <si>
    <t>Commande chez M9 (sans arrondis) :</t>
  </si>
  <si>
    <t>beaumont</t>
  </si>
  <si>
    <t>ARANDA</t>
  </si>
  <si>
    <t>BAUDOIN</t>
  </si>
  <si>
    <t>BEAL</t>
  </si>
  <si>
    <t>Kevin</t>
  </si>
  <si>
    <t>BIATO</t>
  </si>
  <si>
    <t>BRULET</t>
  </si>
  <si>
    <t>DORE</t>
  </si>
  <si>
    <t>DOUBLET</t>
  </si>
  <si>
    <t>EMERY</t>
  </si>
  <si>
    <t>ERNOUX</t>
  </si>
  <si>
    <t>FACQUET</t>
  </si>
  <si>
    <t>FORDANT</t>
  </si>
  <si>
    <t>GANDELIN</t>
  </si>
  <si>
    <t>GOS</t>
  </si>
  <si>
    <t>LAMOUROUX</t>
  </si>
  <si>
    <t>LEVAILLANT</t>
  </si>
  <si>
    <t>MASSICARD</t>
  </si>
  <si>
    <t>RIBEIRO</t>
  </si>
  <si>
    <t>TKACZ</t>
  </si>
  <si>
    <t>VAN DE VEIRE</t>
  </si>
  <si>
    <t>VIEIRA</t>
  </si>
  <si>
    <t>BIZAIS</t>
  </si>
  <si>
    <t>Résumé commande M9</t>
  </si>
  <si>
    <t xml:space="preserve">Tarifs Non Licenciés
en € TTC (avec arrondis) </t>
  </si>
  <si>
    <t>Tarifs Licenciés
en € TTC (avec arrondis)</t>
  </si>
  <si>
    <t>Quantité totale :</t>
  </si>
  <si>
    <t>BLANCHARD</t>
  </si>
  <si>
    <t>AKARKACH</t>
  </si>
  <si>
    <t>COHEN</t>
  </si>
  <si>
    <t>DAHLQUIST</t>
  </si>
  <si>
    <t>DE CARDES</t>
  </si>
  <si>
    <t>FOSSE</t>
  </si>
  <si>
    <t xml:space="preserve">JABLONSKI </t>
  </si>
  <si>
    <t>JEAN FRANCOIS</t>
  </si>
  <si>
    <t>LEBECQ</t>
  </si>
  <si>
    <t>MEURANT</t>
  </si>
  <si>
    <t>MONIER</t>
  </si>
  <si>
    <t>PINHEIRO FERREIRA</t>
  </si>
  <si>
    <t>PLANELLES</t>
  </si>
  <si>
    <t>RINGOT</t>
  </si>
  <si>
    <t>THIEURMEL</t>
  </si>
  <si>
    <t>Sheima</t>
  </si>
  <si>
    <t>Manuel</t>
  </si>
  <si>
    <t>Giovanni</t>
  </si>
  <si>
    <t>Patrick</t>
  </si>
  <si>
    <t>René</t>
  </si>
  <si>
    <t>Céline</t>
  </si>
  <si>
    <t>Sébastien</t>
  </si>
  <si>
    <t>Cyril</t>
  </si>
  <si>
    <t>Nathalie</t>
  </si>
  <si>
    <t>Clarinda</t>
  </si>
  <si>
    <t>Axel</t>
  </si>
  <si>
    <t>Cyrille</t>
  </si>
  <si>
    <t>Mickaël</t>
  </si>
  <si>
    <t>Jérôme</t>
  </si>
  <si>
    <t>Jade</t>
  </si>
  <si>
    <t>Jean-Marie</t>
  </si>
  <si>
    <t>Willy</t>
  </si>
  <si>
    <t>Karine</t>
  </si>
  <si>
    <t>Jérémy</t>
  </si>
  <si>
    <t>Yann</t>
  </si>
  <si>
    <t>Patrice</t>
  </si>
  <si>
    <t>Julien</t>
  </si>
  <si>
    <t>Christophe</t>
  </si>
  <si>
    <t>Benoit</t>
  </si>
  <si>
    <t>Sylvie</t>
  </si>
  <si>
    <t>Gérard</t>
  </si>
  <si>
    <t>Sandrine</t>
  </si>
  <si>
    <t>Luc</t>
  </si>
  <si>
    <t>Renald</t>
  </si>
  <si>
    <t>Olivier</t>
  </si>
  <si>
    <t>Jean-Luc</t>
  </si>
  <si>
    <t>Jacques</t>
  </si>
  <si>
    <t>Gilles</t>
  </si>
  <si>
    <t>Robert</t>
  </si>
  <si>
    <t>José Antonio</t>
  </si>
  <si>
    <t>Henri Pierre</t>
  </si>
  <si>
    <t>Brahim</t>
  </si>
  <si>
    <t>Valérie</t>
  </si>
  <si>
    <t>Mathieu</t>
  </si>
  <si>
    <t>Renata</t>
  </si>
  <si>
    <t>Florian</t>
  </si>
  <si>
    <t>Damien</t>
  </si>
  <si>
    <t>Richard</t>
  </si>
  <si>
    <t>Eric</t>
  </si>
  <si>
    <t>Tenues L</t>
  </si>
  <si>
    <t>Tenues XL</t>
  </si>
  <si>
    <t>Tenues M</t>
  </si>
  <si>
    <t>Tenues S</t>
  </si>
  <si>
    <t>Port / Assurance :</t>
  </si>
  <si>
    <t>9731T</t>
  </si>
  <si>
    <t>Commentaires</t>
  </si>
  <si>
    <t>CERBELAUD</t>
  </si>
  <si>
    <t>Laurent</t>
  </si>
  <si>
    <t>GALLON</t>
  </si>
  <si>
    <t>Morgan</t>
  </si>
  <si>
    <t>LAIGLE MAGNIEZ</t>
  </si>
  <si>
    <t>Marie-Catherine</t>
  </si>
  <si>
    <t>LOURDOU</t>
  </si>
  <si>
    <t>MALLET</t>
  </si>
  <si>
    <t>Thibaud</t>
  </si>
  <si>
    <t>MARLIER</t>
  </si>
  <si>
    <t>Sylvain</t>
  </si>
  <si>
    <t>RAGEAU</t>
  </si>
  <si>
    <t>Aymeric</t>
  </si>
  <si>
    <t>Romain</t>
  </si>
  <si>
    <t>FICHANT</t>
  </si>
  <si>
    <t>GOLDSZTAJN</t>
  </si>
  <si>
    <t>PICQUE</t>
  </si>
  <si>
    <t>Mylène</t>
  </si>
  <si>
    <t>Maillot
Vélo
zippé
Homme
1061</t>
  </si>
  <si>
    <t>Veste
Demi-S
9054</t>
  </si>
  <si>
    <t>Veste
Hiver
9076</t>
  </si>
  <si>
    <t>Tri-
fonction
Homme
9731T</t>
  </si>
  <si>
    <t>Tri-
fonction
Femme
9732T</t>
  </si>
  <si>
    <t>TENUES
2018</t>
  </si>
  <si>
    <t>Règlement par chèque
uniquement et à l'ordre de
Beaumont Triathlon</t>
  </si>
  <si>
    <t>PIERRE</t>
  </si>
  <si>
    <t>Denis</t>
  </si>
  <si>
    <t>HUET</t>
  </si>
  <si>
    <t>GEVIN</t>
  </si>
  <si>
    <t>Tiffaine</t>
  </si>
  <si>
    <t>LEROY</t>
  </si>
  <si>
    <t>Rodolphe</t>
  </si>
  <si>
    <t>Ivan</t>
  </si>
  <si>
    <t>0) Attente réglement</t>
  </si>
  <si>
    <t>Tenues XS</t>
  </si>
  <si>
    <t>Tenues XXL</t>
  </si>
  <si>
    <t>XXS</t>
  </si>
  <si>
    <t>Maillot
Running
Homme
6042</t>
  </si>
  <si>
    <t>Tenues XXS</t>
  </si>
  <si>
    <t>Sophie</t>
  </si>
  <si>
    <t>Maillot
Running
Femme
6242</t>
  </si>
  <si>
    <t>mini
cmde</t>
  </si>
  <si>
    <t>pour stock</t>
  </si>
  <si>
    <t>Trésorerie club à prévoir :</t>
  </si>
  <si>
    <t>Montant réglé par le club à m9 (pour stock) :</t>
  </si>
  <si>
    <t>vérif</t>
  </si>
  <si>
    <t>1) Ok, 20 € reçus</t>
  </si>
  <si>
    <t>1) Ok, 115 € reçus</t>
  </si>
  <si>
    <t>1) Ok, 225 € reçus</t>
  </si>
  <si>
    <t>1) Ok, 225 reçus
6042 déjà remis</t>
  </si>
  <si>
    <t>1) Ok, 145 € reçus</t>
  </si>
  <si>
    <t>1) Ok, 105 € reçus</t>
  </si>
  <si>
    <t>1) Ok, 130 € reçus</t>
  </si>
  <si>
    <t>Participation Club :</t>
  </si>
  <si>
    <t>Participation Licenciés :</t>
  </si>
  <si>
    <t>A) Part commandée par les licenciés :</t>
  </si>
  <si>
    <t>B) Part commandée par le club pour stock :</t>
  </si>
  <si>
    <t>Participation Licenciés avancée par le club :</t>
  </si>
  <si>
    <t>Montant réglé par le club à m9 :</t>
  </si>
  <si>
    <t>Chèque 1 (acompte) :</t>
  </si>
  <si>
    <t>Chèque 2 (reste) :</t>
  </si>
  <si>
    <t xml:space="preserve">
Maillot
Vélo
zippé
Femme
2061 ou 2251</t>
  </si>
  <si>
    <t>C) Stock tenues au 2017-10-26</t>
  </si>
  <si>
    <t>A+B-C) Total commandé par les licenciés et le club :</t>
  </si>
  <si>
    <t>Contrôle à la livraison le 03/01/2017 (à renseigner avec les quantités reçues)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</si>
</sst>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0" x14ac:knownFonts="1">
    <font>
      <sz val="10"/>
      <name val="Arial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36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indexed="81"/>
      <name val="Tahoma"/>
      <family val="2"/>
    </font>
    <font>
      <i/>
      <sz val="10"/>
      <color rgb="FFFFFF00"/>
      <name val="Arial"/>
      <family val="2"/>
    </font>
    <font>
      <b/>
      <sz val="10"/>
      <color rgb="FFFF0000"/>
      <name val="Arial"/>
      <family val="2"/>
    </font>
    <font>
      <sz val="12"/>
      <color indexed="81"/>
      <name val="Tahoma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2" applyNumberFormat="0" applyFill="0" applyAlignment="0" applyProtection="0"/>
    <xf numFmtId="0" fontId="1" fillId="14" borderId="3" applyNumberFormat="0" applyFont="0" applyAlignment="0" applyProtection="0"/>
    <xf numFmtId="0" fontId="7" fillId="8" borderId="1" applyNumberFormat="0" applyAlignment="0" applyProtection="0"/>
    <xf numFmtId="164" fontId="1" fillId="0" borderId="0" applyFont="0" applyFill="0" applyBorder="0" applyAlignment="0" applyProtection="0"/>
    <xf numFmtId="0" fontId="8" fillId="15" borderId="0" applyNumberFormat="0" applyBorder="0" applyAlignment="0" applyProtection="0"/>
    <xf numFmtId="0" fontId="9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2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7" fillId="10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0" fillId="0" borderId="0" xfId="0" applyFont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9" fontId="21" fillId="0" borderId="14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23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top" wrapText="1"/>
      <protection locked="0"/>
    </xf>
    <xf numFmtId="0" fontId="18" fillId="16" borderId="0" xfId="0" applyFont="1" applyFill="1" applyBorder="1" applyProtection="1">
      <protection hidden="1"/>
    </xf>
    <xf numFmtId="0" fontId="18" fillId="16" borderId="0" xfId="0" applyFont="1" applyFill="1" applyBorder="1" applyAlignment="1" applyProtection="1">
      <alignment horizontal="center" vertical="center"/>
      <protection hidden="1"/>
    </xf>
    <xf numFmtId="0" fontId="18" fillId="16" borderId="0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Fill="1" applyAlignment="1">
      <alignment wrapText="1"/>
    </xf>
    <xf numFmtId="0" fontId="20" fillId="0" borderId="17" xfId="0" applyFont="1" applyBorder="1" applyAlignment="1" applyProtection="1">
      <alignment horizontal="center" vertical="top" wrapText="1"/>
      <protection locked="0"/>
    </xf>
    <xf numFmtId="0" fontId="20" fillId="0" borderId="16" xfId="0" applyFont="1" applyFill="1" applyBorder="1" applyAlignment="1">
      <alignment horizontal="center" vertical="center"/>
    </xf>
    <xf numFmtId="0" fontId="18" fillId="0" borderId="0" xfId="0" applyFont="1" applyFill="1"/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 vertical="center" wrapText="1"/>
    </xf>
    <xf numFmtId="0" fontId="18" fillId="17" borderId="0" xfId="0" applyFont="1" applyFill="1" applyAlignment="1">
      <alignment horizont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0" fillId="0" borderId="17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0" fillId="0" borderId="17" xfId="0" applyFont="1" applyBorder="1" applyAlignment="1" applyProtection="1">
      <alignment horizontal="center" vertical="top" wrapText="1"/>
    </xf>
    <xf numFmtId="0" fontId="20" fillId="0" borderId="10" xfId="0" applyFont="1" applyFill="1" applyBorder="1" applyAlignment="1" applyProtection="1">
      <alignment horizontal="center" vertical="center"/>
    </xf>
    <xf numFmtId="0" fontId="20" fillId="18" borderId="19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18" borderId="11" xfId="0" applyFont="1" applyFill="1" applyBorder="1" applyAlignment="1" applyProtection="1">
      <alignment horizontal="center" vertical="center"/>
    </xf>
    <xf numFmtId="0" fontId="22" fillId="0" borderId="0" xfId="0" applyFont="1" applyFill="1" applyProtection="1"/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0" fillId="18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9" borderId="17" xfId="0" applyFont="1" applyFill="1" applyBorder="1" applyAlignment="1" applyProtection="1">
      <alignment horizontal="center" vertical="top" wrapText="1"/>
      <protection locked="0"/>
    </xf>
    <xf numFmtId="0" fontId="30" fillId="0" borderId="17" xfId="0" applyFont="1" applyFill="1" applyBorder="1" applyAlignment="1" applyProtection="1">
      <alignment horizontal="center" vertical="top" wrapText="1"/>
    </xf>
    <xf numFmtId="0" fontId="30" fillId="0" borderId="17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>
      <alignment horizontal="center"/>
    </xf>
    <xf numFmtId="0" fontId="30" fillId="0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0" fillId="19" borderId="17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34" fillId="19" borderId="17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1" xfId="0" applyFont="1" applyFill="1" applyBorder="1" applyAlignment="1">
      <alignment horizontal="center" wrapText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/>
    <xf numFmtId="0" fontId="22" fillId="0" borderId="18" xfId="0" applyFont="1" applyFill="1" applyBorder="1" applyAlignment="1">
      <alignment horizontal="center" vertical="center"/>
    </xf>
    <xf numFmtId="0" fontId="20" fillId="21" borderId="17" xfId="0" applyFont="1" applyFill="1" applyBorder="1" applyAlignment="1">
      <alignment horizontal="center" vertical="center"/>
    </xf>
    <xf numFmtId="0" fontId="18" fillId="20" borderId="0" xfId="0" applyFont="1" applyFill="1"/>
    <xf numFmtId="0" fontId="20" fillId="20" borderId="0" xfId="0" applyFont="1" applyFill="1" applyAlignment="1">
      <alignment horizontal="right"/>
    </xf>
    <xf numFmtId="0" fontId="20" fillId="20" borderId="0" xfId="0" applyFont="1" applyFill="1" applyAlignment="1">
      <alignment horizontal="center"/>
    </xf>
    <xf numFmtId="0" fontId="0" fillId="20" borderId="0" xfId="0" applyFill="1"/>
    <xf numFmtId="0" fontId="20" fillId="0" borderId="0" xfId="0" applyFont="1" applyFill="1" applyAlignment="1">
      <alignment horizontal="center"/>
    </xf>
    <xf numFmtId="0" fontId="18" fillId="0" borderId="12" xfId="0" applyFont="1" applyFill="1" applyBorder="1"/>
    <xf numFmtId="0" fontId="20" fillId="0" borderId="18" xfId="0" applyFont="1" applyFill="1" applyBorder="1"/>
    <xf numFmtId="0" fontId="18" fillId="0" borderId="18" xfId="0" applyFont="1" applyFill="1" applyBorder="1"/>
    <xf numFmtId="0" fontId="18" fillId="0" borderId="13" xfId="0" applyFont="1" applyFill="1" applyBorder="1"/>
    <xf numFmtId="0" fontId="30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right"/>
    </xf>
    <xf numFmtId="0" fontId="20" fillId="0" borderId="2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 applyFill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2" xfId="0" applyFont="1" applyFill="1" applyBorder="1"/>
    <xf numFmtId="0" fontId="1" fillId="0" borderId="18" xfId="0" applyFont="1" applyFill="1" applyBorder="1"/>
    <xf numFmtId="0" fontId="1" fillId="0" borderId="13" xfId="0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14" xfId="0" applyFont="1" applyFill="1" applyBorder="1"/>
    <xf numFmtId="0" fontId="35" fillId="0" borderId="21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/>
    </xf>
    <xf numFmtId="0" fontId="20" fillId="22" borderId="1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NumberFormat="1" applyFill="1" applyAlignment="1">
      <alignment wrapText="1"/>
    </xf>
    <xf numFmtId="0" fontId="0" fillId="0" borderId="0" xfId="0" applyNumberFormat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22" xfId="0" applyFont="1" applyFill="1" applyBorder="1" applyAlignment="1">
      <alignment horizontal="right" wrapText="1"/>
    </xf>
    <xf numFmtId="0" fontId="1" fillId="0" borderId="23" xfId="0" applyFont="1" applyFill="1" applyBorder="1" applyAlignment="1">
      <alignment horizontal="right" wrapText="1"/>
    </xf>
    <xf numFmtId="0" fontId="1" fillId="0" borderId="23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right" wrapText="1"/>
    </xf>
    <xf numFmtId="0" fontId="37" fillId="0" borderId="14" xfId="0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right" wrapText="1"/>
    </xf>
    <xf numFmtId="0" fontId="37" fillId="0" borderId="0" xfId="0" applyFont="1" applyBorder="1" applyAlignment="1">
      <alignment wrapText="1"/>
    </xf>
    <xf numFmtId="0" fontId="39" fillId="0" borderId="14" xfId="0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right" wrapText="1"/>
    </xf>
  </cellXfs>
  <cellStyles count="5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eutre" xfId="32" builtinId="28" customBuiltin="1"/>
    <cellStyle name="Normal" xfId="0" builtinId="0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8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580381</xdr:colOff>
      <xdr:row>44</xdr:row>
      <xdr:rowOff>161015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52381" cy="72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79"/>
  <sheetViews>
    <sheetView tabSelected="1" view="pageBreakPreview" zoomScale="70" zoomScaleNormal="100" zoomScaleSheetLayoutView="70" workbookViewId="0">
      <selection sqref="A1:C1"/>
    </sheetView>
  </sheetViews>
  <sheetFormatPr baseColWidth="10" defaultColWidth="10.84375" defaultRowHeight="12.45" x14ac:dyDescent="0.3"/>
  <cols>
    <col min="1" max="1" width="2.84375" style="2" bestFit="1" customWidth="1"/>
    <col min="2" max="2" width="25.53515625" style="2" customWidth="1"/>
    <col min="3" max="3" width="10.84375" style="2" customWidth="1"/>
    <col min="4" max="4" width="20.61328125" style="2" customWidth="1"/>
    <col min="5" max="5" width="24.4609375" style="2" bestFit="1" customWidth="1"/>
    <col min="6" max="6" width="11.84375" style="2" bestFit="1" customWidth="1"/>
    <col min="7" max="7" width="5.3828125" style="2" bestFit="1" customWidth="1"/>
    <col min="8" max="8" width="11.84375" style="2" bestFit="1" customWidth="1"/>
    <col min="9" max="9" width="5.3828125" style="2" bestFit="1" customWidth="1"/>
    <col min="10" max="10" width="11.84375" style="2" bestFit="1" customWidth="1"/>
    <col min="11" max="11" width="5.3828125" style="2" bestFit="1" customWidth="1"/>
    <col min="12" max="12" width="9.23046875" style="2" bestFit="1" customWidth="1"/>
    <col min="13" max="13" width="5.3828125" style="2" bestFit="1" customWidth="1"/>
    <col min="14" max="14" width="11.84375" style="2" bestFit="1" customWidth="1"/>
    <col min="15" max="15" width="5.3828125" style="2" bestFit="1" customWidth="1"/>
    <col min="16" max="16" width="7.4609375" style="2" bestFit="1" customWidth="1"/>
    <col min="17" max="17" width="5.3828125" style="2" bestFit="1" customWidth="1"/>
    <col min="18" max="18" width="8.07421875" style="2" bestFit="1" customWidth="1"/>
    <col min="19" max="19" width="5.3828125" style="2" bestFit="1" customWidth="1"/>
    <col min="20" max="20" width="8.07421875" style="2" bestFit="1" customWidth="1"/>
    <col min="21" max="21" width="5.3828125" style="2" bestFit="1" customWidth="1"/>
    <col min="22" max="22" width="8.23046875" style="2" bestFit="1" customWidth="1"/>
    <col min="23" max="23" width="3.84375" style="21" bestFit="1" customWidth="1"/>
    <col min="24" max="24" width="8.3828125" style="21" bestFit="1" customWidth="1"/>
    <col min="25" max="25" width="10.3828125" style="21" bestFit="1" customWidth="1"/>
    <col min="26" max="26" width="8.3828125" style="21" bestFit="1" customWidth="1"/>
    <col min="27" max="27" width="10.3828125" style="21" bestFit="1" customWidth="1"/>
    <col min="28" max="28" width="7.15234375" style="21" bestFit="1" customWidth="1"/>
    <col min="29" max="29" width="10.3828125" style="21" bestFit="1" customWidth="1"/>
    <col min="30" max="30" width="12" style="21" bestFit="1" customWidth="1"/>
    <col min="31" max="31" width="10.3828125" style="21" bestFit="1" customWidth="1"/>
    <col min="32" max="32" width="6.921875" style="21" bestFit="1" customWidth="1"/>
    <col min="33" max="33" width="10.3828125" style="21" bestFit="1" customWidth="1"/>
    <col min="34" max="34" width="5.61328125" style="21" bestFit="1" customWidth="1"/>
    <col min="35" max="35" width="10.3828125" style="21" bestFit="1" customWidth="1"/>
    <col min="36" max="36" width="8.07421875" style="21" bestFit="1" customWidth="1"/>
    <col min="37" max="37" width="10.3828125" style="21" bestFit="1" customWidth="1"/>
    <col min="38" max="38" width="8.07421875" style="21" bestFit="1" customWidth="1"/>
    <col min="39" max="39" width="2.69140625" style="21" bestFit="1" customWidth="1"/>
    <col min="40" max="41" width="10.84375" style="2" customWidth="1"/>
    <col min="42" max="42" width="4.15234375" style="2" bestFit="1" customWidth="1"/>
    <col min="43" max="16384" width="10.84375" style="2"/>
  </cols>
  <sheetData>
    <row r="1" spans="1:42" ht="87.45" thickBot="1" x14ac:dyDescent="0.35">
      <c r="A1" s="117" t="s">
        <v>153</v>
      </c>
      <c r="B1" s="118"/>
      <c r="C1" s="118"/>
      <c r="D1" s="1"/>
      <c r="E1" s="60" t="s">
        <v>37</v>
      </c>
      <c r="F1" s="66" t="s">
        <v>167</v>
      </c>
      <c r="G1" s="72" t="s">
        <v>171</v>
      </c>
      <c r="H1" s="68" t="s">
        <v>170</v>
      </c>
      <c r="I1" s="72" t="s">
        <v>171</v>
      </c>
      <c r="J1" s="66" t="s">
        <v>148</v>
      </c>
      <c r="K1" s="72" t="s">
        <v>171</v>
      </c>
      <c r="L1" s="68" t="s">
        <v>191</v>
      </c>
      <c r="M1" s="72" t="s">
        <v>171</v>
      </c>
      <c r="N1" s="66" t="s">
        <v>149</v>
      </c>
      <c r="O1" s="72" t="s">
        <v>171</v>
      </c>
      <c r="P1" s="66" t="s">
        <v>150</v>
      </c>
      <c r="Q1" s="72" t="s">
        <v>171</v>
      </c>
      <c r="R1" s="66" t="s">
        <v>151</v>
      </c>
      <c r="S1" s="72" t="s">
        <v>171</v>
      </c>
      <c r="T1" s="68" t="s">
        <v>152</v>
      </c>
      <c r="U1" s="72" t="s">
        <v>171</v>
      </c>
      <c r="V1" s="58"/>
      <c r="X1" s="38" t="str">
        <f t="shared" ref="X1:AL1" si="0">F1</f>
        <v>Maillot
Running
Homme
6042</v>
      </c>
      <c r="Y1" s="37" t="str">
        <f t="shared" si="0"/>
        <v>mini
cmde</v>
      </c>
      <c r="Z1" s="38" t="str">
        <f t="shared" si="0"/>
        <v>Maillot
Running
Femme
6242</v>
      </c>
      <c r="AA1" s="37" t="str">
        <f t="shared" si="0"/>
        <v>mini
cmde</v>
      </c>
      <c r="AB1" s="38" t="str">
        <f t="shared" si="0"/>
        <v>Maillot
Vélo
zippé
Homme
1061</v>
      </c>
      <c r="AC1" s="37" t="str">
        <f t="shared" si="0"/>
        <v>mini
cmde</v>
      </c>
      <c r="AD1" s="38" t="str">
        <f t="shared" si="0"/>
        <v xml:space="preserve">
Maillot
Vélo
zippé
Femme
2061 ou 2251</v>
      </c>
      <c r="AE1" s="37" t="str">
        <f t="shared" si="0"/>
        <v>mini
cmde</v>
      </c>
      <c r="AF1" s="38" t="str">
        <f t="shared" si="0"/>
        <v>Veste
Demi-S
9054</v>
      </c>
      <c r="AG1" s="37" t="str">
        <f t="shared" si="0"/>
        <v>mini
cmde</v>
      </c>
      <c r="AH1" s="38" t="str">
        <f t="shared" si="0"/>
        <v>Veste
Hiver
9076</v>
      </c>
      <c r="AI1" s="37" t="str">
        <f t="shared" si="0"/>
        <v>mini
cmde</v>
      </c>
      <c r="AJ1" s="38" t="str">
        <f t="shared" si="0"/>
        <v>Tri-
fonction
Homme
9731T</v>
      </c>
      <c r="AK1" s="37" t="str">
        <f t="shared" si="0"/>
        <v>mini
cmde</v>
      </c>
      <c r="AL1" s="38" t="str">
        <f t="shared" si="0"/>
        <v>Tri-
fonction
Femme
9732T</v>
      </c>
      <c r="AM1" s="37"/>
    </row>
    <row r="2" spans="1:42" ht="45.9" thickBot="1" x14ac:dyDescent="0.35">
      <c r="A2" s="119" t="s">
        <v>154</v>
      </c>
      <c r="B2" s="120"/>
      <c r="C2" s="120"/>
      <c r="D2" s="3"/>
      <c r="E2" s="3" t="s">
        <v>61</v>
      </c>
      <c r="F2" s="4">
        <v>41.75</v>
      </c>
      <c r="G2" s="5">
        <v>10</v>
      </c>
      <c r="H2" s="4">
        <v>41.75</v>
      </c>
      <c r="I2" s="5">
        <v>5</v>
      </c>
      <c r="J2" s="4">
        <v>47.14</v>
      </c>
      <c r="K2" s="5">
        <v>10</v>
      </c>
      <c r="L2" s="4">
        <v>53.29</v>
      </c>
      <c r="M2" s="5">
        <v>10</v>
      </c>
      <c r="N2" s="4">
        <v>69.459999999999994</v>
      </c>
      <c r="O2" s="5">
        <v>5</v>
      </c>
      <c r="P2" s="4">
        <v>96.9</v>
      </c>
      <c r="Q2" s="5">
        <v>5</v>
      </c>
      <c r="R2" s="4">
        <v>116.4</v>
      </c>
      <c r="S2" s="5">
        <v>5</v>
      </c>
      <c r="T2" s="4">
        <v>108.36</v>
      </c>
      <c r="U2" s="5">
        <v>5</v>
      </c>
      <c r="V2" s="24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2" ht="45.9" thickBot="1" x14ac:dyDescent="0.35">
      <c r="A3" s="70"/>
      <c r="B3" s="71"/>
      <c r="C3" s="71"/>
      <c r="D3" s="3"/>
      <c r="E3" s="3"/>
      <c r="F3" s="4"/>
      <c r="G3" s="5"/>
      <c r="H3" s="4">
        <v>38.340000000000003</v>
      </c>
      <c r="I3" s="5"/>
      <c r="J3" s="4"/>
      <c r="K3" s="5"/>
      <c r="L3" s="4">
        <v>45.79</v>
      </c>
      <c r="M3" s="5"/>
      <c r="N3" s="4"/>
      <c r="O3" s="5"/>
      <c r="P3" s="4">
        <v>77.680000000000007</v>
      </c>
      <c r="Q3" s="5">
        <v>11</v>
      </c>
      <c r="R3" s="4">
        <v>97.2</v>
      </c>
      <c r="S3" s="5"/>
      <c r="T3" s="4">
        <v>90.48</v>
      </c>
      <c r="U3" s="5"/>
      <c r="V3" s="24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42" ht="25.3" thickBot="1" x14ac:dyDescent="0.35">
      <c r="A4" s="121"/>
      <c r="B4" s="122"/>
      <c r="C4" s="122"/>
      <c r="D4" s="6"/>
      <c r="E4" s="6" t="s">
        <v>62</v>
      </c>
      <c r="F4" s="7">
        <v>20</v>
      </c>
      <c r="G4" s="8"/>
      <c r="H4" s="7">
        <v>20</v>
      </c>
      <c r="I4" s="8"/>
      <c r="J4" s="7">
        <v>35</v>
      </c>
      <c r="K4" s="8"/>
      <c r="L4" s="7">
        <v>35</v>
      </c>
      <c r="M4" s="8"/>
      <c r="N4" s="7">
        <v>50</v>
      </c>
      <c r="O4" s="8"/>
      <c r="P4" s="7">
        <v>60</v>
      </c>
      <c r="Q4" s="8"/>
      <c r="R4" s="7">
        <v>60</v>
      </c>
      <c r="S4" s="8"/>
      <c r="T4" s="7">
        <v>60</v>
      </c>
      <c r="U4" s="8"/>
      <c r="V4" s="9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42" ht="12.9" thickBot="1" x14ac:dyDescent="0.35">
      <c r="A5" s="12"/>
      <c r="B5" s="12" t="s">
        <v>4</v>
      </c>
      <c r="C5" s="12" t="s">
        <v>5</v>
      </c>
      <c r="D5" s="12" t="s">
        <v>129</v>
      </c>
      <c r="E5" s="12" t="s">
        <v>6</v>
      </c>
      <c r="F5" s="11" t="s">
        <v>2</v>
      </c>
      <c r="G5" s="11" t="s">
        <v>3</v>
      </c>
      <c r="H5" s="11" t="s">
        <v>2</v>
      </c>
      <c r="I5" s="11" t="s">
        <v>3</v>
      </c>
      <c r="J5" s="11" t="s">
        <v>2</v>
      </c>
      <c r="K5" s="11" t="s">
        <v>3</v>
      </c>
      <c r="L5" s="11" t="s">
        <v>2</v>
      </c>
      <c r="M5" s="11" t="s">
        <v>3</v>
      </c>
      <c r="N5" s="11" t="s">
        <v>2</v>
      </c>
      <c r="O5" s="11" t="s">
        <v>3</v>
      </c>
      <c r="P5" s="11" t="s">
        <v>2</v>
      </c>
      <c r="Q5" s="11" t="s">
        <v>3</v>
      </c>
      <c r="R5" s="11" t="s">
        <v>2</v>
      </c>
      <c r="S5" s="11" t="s">
        <v>3</v>
      </c>
      <c r="T5" s="11" t="s">
        <v>2</v>
      </c>
      <c r="U5" s="11" t="s">
        <v>3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42" s="15" customFormat="1" ht="27" customHeight="1" thickBot="1" x14ac:dyDescent="0.35">
      <c r="A6" s="13">
        <v>1</v>
      </c>
      <c r="B6" s="13" t="s">
        <v>32</v>
      </c>
      <c r="C6" s="13" t="s">
        <v>33</v>
      </c>
      <c r="D6" s="20"/>
      <c r="E6" s="13">
        <f t="shared" ref="E6:E77" si="1">W6</f>
        <v>0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14"/>
      <c r="W6" s="23">
        <f>X6*Y6+Z6*AA6+AB6*AC6+AD6*AE6+AF6*AG6+AH6*AI6+AJ6*AK6+AL6*AM6</f>
        <v>0</v>
      </c>
      <c r="X6" s="23">
        <f t="shared" ref="X6:X38" si="2">F$4</f>
        <v>20</v>
      </c>
      <c r="Y6" s="23">
        <f t="shared" ref="Y6:Y38" si="3">G6</f>
        <v>0</v>
      </c>
      <c r="Z6" s="23">
        <f t="shared" ref="Z6:Z38" si="4">H$4</f>
        <v>20</v>
      </c>
      <c r="AA6" s="23">
        <f t="shared" ref="AA6:AA38" si="5">I6</f>
        <v>0</v>
      </c>
      <c r="AB6" s="23">
        <f t="shared" ref="AB6:AB38" si="6">J$4</f>
        <v>35</v>
      </c>
      <c r="AC6" s="23">
        <f t="shared" ref="AC6:AC38" si="7">K6</f>
        <v>0</v>
      </c>
      <c r="AD6" s="23">
        <f t="shared" ref="AD6:AD38" si="8">L$4</f>
        <v>35</v>
      </c>
      <c r="AE6" s="23">
        <f t="shared" ref="AE6:AE38" si="9">M6</f>
        <v>0</v>
      </c>
      <c r="AF6" s="23">
        <f t="shared" ref="AF6:AF38" si="10">N$4</f>
        <v>50</v>
      </c>
      <c r="AG6" s="23">
        <f t="shared" ref="AG6:AG38" si="11">O6</f>
        <v>0</v>
      </c>
      <c r="AH6" s="23">
        <f t="shared" ref="AH6:AH38" si="12">P$4</f>
        <v>60</v>
      </c>
      <c r="AI6" s="23">
        <f t="shared" ref="AI6:AI38" si="13">Q6</f>
        <v>0</v>
      </c>
      <c r="AJ6" s="23">
        <f t="shared" ref="AJ6:AJ38" si="14">R$4</f>
        <v>60</v>
      </c>
      <c r="AK6" s="23">
        <f t="shared" ref="AK6:AK38" si="15">S6</f>
        <v>0</v>
      </c>
      <c r="AL6" s="23">
        <f t="shared" ref="AL6:AL38" si="16">T$4</f>
        <v>60</v>
      </c>
      <c r="AM6" s="23">
        <f t="shared" ref="AM6:AM38" si="17">U6</f>
        <v>0</v>
      </c>
      <c r="AP6" s="15" t="s">
        <v>31</v>
      </c>
    </row>
    <row r="7" spans="1:42" s="15" customFormat="1" ht="27" customHeight="1" thickBot="1" x14ac:dyDescent="0.35">
      <c r="A7" s="13">
        <v>2</v>
      </c>
      <c r="B7" s="13" t="s">
        <v>65</v>
      </c>
      <c r="C7" s="13" t="s">
        <v>79</v>
      </c>
      <c r="D7" s="25"/>
      <c r="E7" s="13">
        <f t="shared" si="1"/>
        <v>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14"/>
      <c r="W7" s="23">
        <f t="shared" ref="W7:W71" si="18">X7*Y7+Z7*AA7+AB7*AC7+AD7*AE7+AF7*AG7+AH7*AI7+AJ7*AK7+AL7*AM7</f>
        <v>0</v>
      </c>
      <c r="X7" s="23">
        <f t="shared" si="2"/>
        <v>20</v>
      </c>
      <c r="Y7" s="23">
        <f t="shared" si="3"/>
        <v>0</v>
      </c>
      <c r="Z7" s="23">
        <f t="shared" si="4"/>
        <v>20</v>
      </c>
      <c r="AA7" s="23">
        <f t="shared" si="5"/>
        <v>0</v>
      </c>
      <c r="AB7" s="23">
        <f t="shared" si="6"/>
        <v>35</v>
      </c>
      <c r="AC7" s="23">
        <f t="shared" si="7"/>
        <v>0</v>
      </c>
      <c r="AD7" s="23">
        <f t="shared" si="8"/>
        <v>35</v>
      </c>
      <c r="AE7" s="23">
        <f t="shared" si="9"/>
        <v>0</v>
      </c>
      <c r="AF7" s="23">
        <f t="shared" si="10"/>
        <v>50</v>
      </c>
      <c r="AG7" s="23">
        <f t="shared" si="11"/>
        <v>0</v>
      </c>
      <c r="AH7" s="23">
        <f t="shared" si="12"/>
        <v>60</v>
      </c>
      <c r="AI7" s="23">
        <f t="shared" si="13"/>
        <v>0</v>
      </c>
      <c r="AJ7" s="23">
        <f t="shared" si="14"/>
        <v>60</v>
      </c>
      <c r="AK7" s="23">
        <f t="shared" si="15"/>
        <v>0</v>
      </c>
      <c r="AL7" s="23">
        <f t="shared" si="16"/>
        <v>60</v>
      </c>
      <c r="AM7" s="23">
        <f t="shared" si="17"/>
        <v>0</v>
      </c>
      <c r="AP7" s="15" t="s">
        <v>14</v>
      </c>
    </row>
    <row r="8" spans="1:42" s="15" customFormat="1" ht="27" customHeight="1" thickBot="1" x14ac:dyDescent="0.35">
      <c r="A8" s="13">
        <v>3</v>
      </c>
      <c r="B8" s="13" t="s">
        <v>38</v>
      </c>
      <c r="C8" s="13" t="s">
        <v>80</v>
      </c>
      <c r="D8" s="25" t="s">
        <v>163</v>
      </c>
      <c r="E8" s="13">
        <f t="shared" si="1"/>
        <v>20</v>
      </c>
      <c r="F8" s="64" t="s">
        <v>14</v>
      </c>
      <c r="G8" s="55">
        <v>1</v>
      </c>
      <c r="H8" s="6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14"/>
      <c r="W8" s="23">
        <f t="shared" si="18"/>
        <v>20</v>
      </c>
      <c r="X8" s="23">
        <f t="shared" si="2"/>
        <v>20</v>
      </c>
      <c r="Y8" s="23">
        <f t="shared" si="3"/>
        <v>1</v>
      </c>
      <c r="Z8" s="23">
        <f t="shared" si="4"/>
        <v>20</v>
      </c>
      <c r="AA8" s="23">
        <f t="shared" si="5"/>
        <v>0</v>
      </c>
      <c r="AB8" s="23">
        <f t="shared" si="6"/>
        <v>35</v>
      </c>
      <c r="AC8" s="23">
        <f t="shared" si="7"/>
        <v>0</v>
      </c>
      <c r="AD8" s="23">
        <f t="shared" si="8"/>
        <v>35</v>
      </c>
      <c r="AE8" s="23">
        <f t="shared" si="9"/>
        <v>0</v>
      </c>
      <c r="AF8" s="23">
        <f t="shared" si="10"/>
        <v>50</v>
      </c>
      <c r="AG8" s="23">
        <f t="shared" si="11"/>
        <v>0</v>
      </c>
      <c r="AH8" s="23">
        <f t="shared" si="12"/>
        <v>60</v>
      </c>
      <c r="AI8" s="23">
        <f t="shared" si="13"/>
        <v>0</v>
      </c>
      <c r="AJ8" s="23">
        <f t="shared" si="14"/>
        <v>60</v>
      </c>
      <c r="AK8" s="23">
        <f t="shared" si="15"/>
        <v>0</v>
      </c>
      <c r="AL8" s="23">
        <f t="shared" si="16"/>
        <v>60</v>
      </c>
      <c r="AM8" s="23">
        <f t="shared" si="17"/>
        <v>0</v>
      </c>
      <c r="AP8" s="15" t="s">
        <v>13</v>
      </c>
    </row>
    <row r="9" spans="1:42" s="15" customFormat="1" ht="27" customHeight="1" thickBot="1" x14ac:dyDescent="0.35">
      <c r="A9" s="13">
        <v>4</v>
      </c>
      <c r="B9" s="13" t="s">
        <v>9</v>
      </c>
      <c r="C9" s="13" t="s">
        <v>10</v>
      </c>
      <c r="D9" s="25" t="s">
        <v>176</v>
      </c>
      <c r="E9" s="13">
        <f t="shared" ref="E9:E17" si="19">W9</f>
        <v>20</v>
      </c>
      <c r="F9" s="55" t="s">
        <v>14</v>
      </c>
      <c r="G9" s="55">
        <v>1</v>
      </c>
      <c r="H9" s="55"/>
      <c r="I9" s="55"/>
      <c r="J9" s="55"/>
      <c r="K9" s="55"/>
      <c r="L9" s="55"/>
      <c r="M9" s="55"/>
      <c r="N9" s="55" t="s">
        <v>11</v>
      </c>
      <c r="O9" s="55"/>
      <c r="P9" s="55"/>
      <c r="Q9" s="55"/>
      <c r="R9" s="55"/>
      <c r="S9" s="55"/>
      <c r="T9" s="55"/>
      <c r="U9" s="55"/>
      <c r="V9" s="14"/>
      <c r="W9" s="23">
        <f t="shared" si="18"/>
        <v>20</v>
      </c>
      <c r="X9" s="23">
        <f t="shared" si="2"/>
        <v>20</v>
      </c>
      <c r="Y9" s="23">
        <f t="shared" si="3"/>
        <v>1</v>
      </c>
      <c r="Z9" s="23">
        <f t="shared" si="4"/>
        <v>20</v>
      </c>
      <c r="AA9" s="23">
        <f t="shared" si="5"/>
        <v>0</v>
      </c>
      <c r="AB9" s="23">
        <f t="shared" si="6"/>
        <v>35</v>
      </c>
      <c r="AC9" s="23">
        <f t="shared" si="7"/>
        <v>0</v>
      </c>
      <c r="AD9" s="23">
        <f t="shared" si="8"/>
        <v>35</v>
      </c>
      <c r="AE9" s="23">
        <f t="shared" si="9"/>
        <v>0</v>
      </c>
      <c r="AF9" s="23">
        <f t="shared" si="10"/>
        <v>50</v>
      </c>
      <c r="AG9" s="23">
        <f t="shared" si="11"/>
        <v>0</v>
      </c>
      <c r="AH9" s="23">
        <f t="shared" si="12"/>
        <v>60</v>
      </c>
      <c r="AI9" s="23">
        <f t="shared" si="13"/>
        <v>0</v>
      </c>
      <c r="AJ9" s="23">
        <f t="shared" si="14"/>
        <v>60</v>
      </c>
      <c r="AK9" s="23">
        <f t="shared" si="15"/>
        <v>0</v>
      </c>
      <c r="AL9" s="23">
        <f t="shared" si="16"/>
        <v>60</v>
      </c>
      <c r="AM9" s="23">
        <f t="shared" si="17"/>
        <v>0</v>
      </c>
      <c r="AP9" s="15" t="s">
        <v>11</v>
      </c>
    </row>
    <row r="10" spans="1:42" s="15" customFormat="1" ht="27" customHeight="1" thickBot="1" x14ac:dyDescent="0.35">
      <c r="A10" s="13">
        <v>5</v>
      </c>
      <c r="B10" s="13" t="s">
        <v>12</v>
      </c>
      <c r="C10" s="13" t="s">
        <v>81</v>
      </c>
      <c r="D10" s="25" t="s">
        <v>177</v>
      </c>
      <c r="E10" s="13">
        <f t="shared" si="19"/>
        <v>115</v>
      </c>
      <c r="F10" s="55" t="s">
        <v>31</v>
      </c>
      <c r="G10" s="55">
        <v>1</v>
      </c>
      <c r="H10" s="55"/>
      <c r="I10" s="55"/>
      <c r="J10" s="55" t="s">
        <v>14</v>
      </c>
      <c r="K10" s="55">
        <v>1</v>
      </c>
      <c r="L10" s="55"/>
      <c r="M10" s="55"/>
      <c r="N10" s="55" t="s">
        <v>13</v>
      </c>
      <c r="O10" s="55"/>
      <c r="P10" s="55" t="s">
        <v>13</v>
      </c>
      <c r="Q10" s="55">
        <v>1</v>
      </c>
      <c r="R10" s="55"/>
      <c r="S10" s="55"/>
      <c r="T10" s="55"/>
      <c r="U10" s="55"/>
      <c r="V10" s="14"/>
      <c r="W10" s="23">
        <f t="shared" si="18"/>
        <v>115</v>
      </c>
      <c r="X10" s="23">
        <f t="shared" si="2"/>
        <v>20</v>
      </c>
      <c r="Y10" s="23">
        <f t="shared" si="3"/>
        <v>1</v>
      </c>
      <c r="Z10" s="23">
        <f t="shared" si="4"/>
        <v>20</v>
      </c>
      <c r="AA10" s="23">
        <f t="shared" si="5"/>
        <v>0</v>
      </c>
      <c r="AB10" s="23">
        <f t="shared" si="6"/>
        <v>35</v>
      </c>
      <c r="AC10" s="23">
        <f t="shared" si="7"/>
        <v>1</v>
      </c>
      <c r="AD10" s="23">
        <f t="shared" si="8"/>
        <v>35</v>
      </c>
      <c r="AE10" s="23">
        <f t="shared" si="9"/>
        <v>0</v>
      </c>
      <c r="AF10" s="23">
        <f t="shared" si="10"/>
        <v>50</v>
      </c>
      <c r="AG10" s="23">
        <f t="shared" si="11"/>
        <v>0</v>
      </c>
      <c r="AH10" s="23">
        <f t="shared" si="12"/>
        <v>60</v>
      </c>
      <c r="AI10" s="23">
        <f t="shared" si="13"/>
        <v>1</v>
      </c>
      <c r="AJ10" s="23">
        <f t="shared" si="14"/>
        <v>60</v>
      </c>
      <c r="AK10" s="23">
        <f t="shared" si="15"/>
        <v>0</v>
      </c>
      <c r="AL10" s="23">
        <f t="shared" si="16"/>
        <v>60</v>
      </c>
      <c r="AM10" s="23">
        <f t="shared" si="17"/>
        <v>0</v>
      </c>
      <c r="AP10" s="15" t="s">
        <v>35</v>
      </c>
    </row>
    <row r="11" spans="1:42" s="15" customFormat="1" ht="27" customHeight="1" thickBot="1" x14ac:dyDescent="0.35">
      <c r="A11" s="13">
        <v>6</v>
      </c>
      <c r="B11" s="13" t="s">
        <v>39</v>
      </c>
      <c r="C11" s="13" t="s">
        <v>82</v>
      </c>
      <c r="D11" s="25" t="s">
        <v>176</v>
      </c>
      <c r="E11" s="13">
        <f t="shared" si="19"/>
        <v>20</v>
      </c>
      <c r="F11" s="55" t="s">
        <v>31</v>
      </c>
      <c r="G11" s="55">
        <v>1</v>
      </c>
      <c r="H11" s="55"/>
      <c r="I11" s="55"/>
      <c r="J11" s="55"/>
      <c r="K11" s="55"/>
      <c r="L11" s="55"/>
      <c r="M11" s="55"/>
      <c r="N11" s="55" t="s">
        <v>13</v>
      </c>
      <c r="O11" s="55"/>
      <c r="P11" s="55"/>
      <c r="Q11" s="55"/>
      <c r="R11" s="55" t="s">
        <v>11</v>
      </c>
      <c r="S11" s="55"/>
      <c r="T11" s="55"/>
      <c r="U11" s="55"/>
      <c r="V11" s="14"/>
      <c r="W11" s="23">
        <f t="shared" si="18"/>
        <v>20</v>
      </c>
      <c r="X11" s="23">
        <f t="shared" si="2"/>
        <v>20</v>
      </c>
      <c r="Y11" s="23">
        <f t="shared" si="3"/>
        <v>1</v>
      </c>
      <c r="Z11" s="23">
        <f t="shared" si="4"/>
        <v>20</v>
      </c>
      <c r="AA11" s="23">
        <f t="shared" si="5"/>
        <v>0</v>
      </c>
      <c r="AB11" s="23">
        <f t="shared" si="6"/>
        <v>35</v>
      </c>
      <c r="AC11" s="23">
        <f t="shared" si="7"/>
        <v>0</v>
      </c>
      <c r="AD11" s="23">
        <f t="shared" si="8"/>
        <v>35</v>
      </c>
      <c r="AE11" s="23">
        <f t="shared" si="9"/>
        <v>0</v>
      </c>
      <c r="AF11" s="23">
        <f t="shared" si="10"/>
        <v>50</v>
      </c>
      <c r="AG11" s="23">
        <f t="shared" si="11"/>
        <v>0</v>
      </c>
      <c r="AH11" s="23">
        <f t="shared" si="12"/>
        <v>60</v>
      </c>
      <c r="AI11" s="23">
        <f t="shared" si="13"/>
        <v>0</v>
      </c>
      <c r="AJ11" s="23">
        <f t="shared" si="14"/>
        <v>60</v>
      </c>
      <c r="AK11" s="23">
        <f t="shared" si="15"/>
        <v>0</v>
      </c>
      <c r="AL11" s="23">
        <f t="shared" si="16"/>
        <v>60</v>
      </c>
      <c r="AM11" s="23">
        <f t="shared" si="17"/>
        <v>0</v>
      </c>
    </row>
    <row r="12" spans="1:42" s="15" customFormat="1" ht="27" customHeight="1" thickBot="1" x14ac:dyDescent="0.35">
      <c r="A12" s="13">
        <v>7</v>
      </c>
      <c r="B12" s="13" t="s">
        <v>40</v>
      </c>
      <c r="C12" s="13" t="s">
        <v>41</v>
      </c>
      <c r="D12" s="20"/>
      <c r="E12" s="13">
        <f t="shared" si="19"/>
        <v>0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14"/>
      <c r="W12" s="23">
        <f t="shared" si="18"/>
        <v>0</v>
      </c>
      <c r="X12" s="23">
        <f t="shared" si="2"/>
        <v>20</v>
      </c>
      <c r="Y12" s="23">
        <f t="shared" si="3"/>
        <v>0</v>
      </c>
      <c r="Z12" s="23">
        <f t="shared" si="4"/>
        <v>20</v>
      </c>
      <c r="AA12" s="23">
        <f t="shared" si="5"/>
        <v>0</v>
      </c>
      <c r="AB12" s="23">
        <f t="shared" si="6"/>
        <v>35</v>
      </c>
      <c r="AC12" s="23">
        <f t="shared" si="7"/>
        <v>0</v>
      </c>
      <c r="AD12" s="23">
        <f t="shared" si="8"/>
        <v>35</v>
      </c>
      <c r="AE12" s="23">
        <f t="shared" si="9"/>
        <v>0</v>
      </c>
      <c r="AF12" s="23">
        <f t="shared" si="10"/>
        <v>50</v>
      </c>
      <c r="AG12" s="23">
        <f t="shared" si="11"/>
        <v>0</v>
      </c>
      <c r="AH12" s="23">
        <f t="shared" si="12"/>
        <v>60</v>
      </c>
      <c r="AI12" s="23">
        <f t="shared" si="13"/>
        <v>0</v>
      </c>
      <c r="AJ12" s="23">
        <f t="shared" si="14"/>
        <v>60</v>
      </c>
      <c r="AK12" s="23">
        <f t="shared" si="15"/>
        <v>0</v>
      </c>
      <c r="AL12" s="23">
        <f t="shared" si="16"/>
        <v>60</v>
      </c>
      <c r="AM12" s="23">
        <f t="shared" si="17"/>
        <v>0</v>
      </c>
    </row>
    <row r="13" spans="1:42" s="15" customFormat="1" ht="27" customHeight="1" thickBot="1" x14ac:dyDescent="0.35">
      <c r="A13" s="13">
        <v>8</v>
      </c>
      <c r="B13" s="13" t="s">
        <v>15</v>
      </c>
      <c r="C13" s="13" t="s">
        <v>83</v>
      </c>
      <c r="D13" s="25" t="s">
        <v>176</v>
      </c>
      <c r="E13" s="13">
        <f t="shared" si="19"/>
        <v>20</v>
      </c>
      <c r="F13" s="55" t="s">
        <v>14</v>
      </c>
      <c r="G13" s="55">
        <v>1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14"/>
      <c r="W13" s="23">
        <f t="shared" si="18"/>
        <v>20</v>
      </c>
      <c r="X13" s="23">
        <f t="shared" si="2"/>
        <v>20</v>
      </c>
      <c r="Y13" s="23">
        <f t="shared" si="3"/>
        <v>1</v>
      </c>
      <c r="Z13" s="23">
        <f t="shared" si="4"/>
        <v>20</v>
      </c>
      <c r="AA13" s="23">
        <f t="shared" si="5"/>
        <v>0</v>
      </c>
      <c r="AB13" s="23">
        <f t="shared" si="6"/>
        <v>35</v>
      </c>
      <c r="AC13" s="23">
        <f t="shared" si="7"/>
        <v>0</v>
      </c>
      <c r="AD13" s="23">
        <f t="shared" si="8"/>
        <v>35</v>
      </c>
      <c r="AE13" s="23">
        <f t="shared" si="9"/>
        <v>0</v>
      </c>
      <c r="AF13" s="23">
        <f t="shared" si="10"/>
        <v>50</v>
      </c>
      <c r="AG13" s="23">
        <f t="shared" si="11"/>
        <v>0</v>
      </c>
      <c r="AH13" s="23">
        <f t="shared" si="12"/>
        <v>60</v>
      </c>
      <c r="AI13" s="23">
        <f t="shared" si="13"/>
        <v>0</v>
      </c>
      <c r="AJ13" s="23">
        <f t="shared" si="14"/>
        <v>60</v>
      </c>
      <c r="AK13" s="23">
        <f t="shared" si="15"/>
        <v>0</v>
      </c>
      <c r="AL13" s="23">
        <f t="shared" si="16"/>
        <v>60</v>
      </c>
      <c r="AM13" s="23">
        <f t="shared" si="17"/>
        <v>0</v>
      </c>
    </row>
    <row r="14" spans="1:42" s="15" customFormat="1" ht="27" customHeight="1" thickBot="1" x14ac:dyDescent="0.35">
      <c r="A14" s="13">
        <v>9</v>
      </c>
      <c r="B14" s="13" t="s">
        <v>7</v>
      </c>
      <c r="C14" s="13" t="s">
        <v>84</v>
      </c>
      <c r="D14" s="57"/>
      <c r="E14" s="13">
        <f t="shared" si="19"/>
        <v>0</v>
      </c>
      <c r="F14" s="55"/>
      <c r="G14" s="55"/>
      <c r="H14" s="55"/>
      <c r="I14" s="55"/>
      <c r="J14" s="55" t="s">
        <v>13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14"/>
      <c r="W14" s="23">
        <f t="shared" si="18"/>
        <v>0</v>
      </c>
      <c r="X14" s="23">
        <f t="shared" si="2"/>
        <v>20</v>
      </c>
      <c r="Y14" s="23">
        <f t="shared" si="3"/>
        <v>0</v>
      </c>
      <c r="Z14" s="23">
        <f t="shared" si="4"/>
        <v>20</v>
      </c>
      <c r="AA14" s="23">
        <f t="shared" si="5"/>
        <v>0</v>
      </c>
      <c r="AB14" s="23">
        <f t="shared" si="6"/>
        <v>35</v>
      </c>
      <c r="AC14" s="23">
        <f t="shared" si="7"/>
        <v>0</v>
      </c>
      <c r="AD14" s="23">
        <f t="shared" si="8"/>
        <v>35</v>
      </c>
      <c r="AE14" s="23">
        <f t="shared" si="9"/>
        <v>0</v>
      </c>
      <c r="AF14" s="23">
        <f t="shared" si="10"/>
        <v>50</v>
      </c>
      <c r="AG14" s="23">
        <f t="shared" si="11"/>
        <v>0</v>
      </c>
      <c r="AH14" s="23">
        <f t="shared" si="12"/>
        <v>60</v>
      </c>
      <c r="AI14" s="23">
        <f t="shared" si="13"/>
        <v>0</v>
      </c>
      <c r="AJ14" s="23">
        <f t="shared" si="14"/>
        <v>60</v>
      </c>
      <c r="AK14" s="23">
        <f t="shared" si="15"/>
        <v>0</v>
      </c>
      <c r="AL14" s="23">
        <f t="shared" si="16"/>
        <v>60</v>
      </c>
      <c r="AM14" s="23">
        <f t="shared" si="17"/>
        <v>0</v>
      </c>
    </row>
    <row r="15" spans="1:42" s="15" customFormat="1" ht="27" customHeight="1" thickBot="1" x14ac:dyDescent="0.35">
      <c r="A15" s="13">
        <v>10</v>
      </c>
      <c r="B15" s="13" t="s">
        <v>42</v>
      </c>
      <c r="C15" s="13" t="s">
        <v>82</v>
      </c>
      <c r="D15" s="25" t="s">
        <v>176</v>
      </c>
      <c r="E15" s="13">
        <f t="shared" si="19"/>
        <v>20</v>
      </c>
      <c r="F15" s="55" t="s">
        <v>13</v>
      </c>
      <c r="G15" s="69">
        <v>1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14"/>
      <c r="W15" s="23">
        <f t="shared" si="18"/>
        <v>20</v>
      </c>
      <c r="X15" s="23">
        <f t="shared" si="2"/>
        <v>20</v>
      </c>
      <c r="Y15" s="23">
        <f t="shared" si="3"/>
        <v>1</v>
      </c>
      <c r="Z15" s="23">
        <f t="shared" si="4"/>
        <v>20</v>
      </c>
      <c r="AA15" s="23">
        <f t="shared" si="5"/>
        <v>0</v>
      </c>
      <c r="AB15" s="23">
        <f t="shared" si="6"/>
        <v>35</v>
      </c>
      <c r="AC15" s="23">
        <f t="shared" si="7"/>
        <v>0</v>
      </c>
      <c r="AD15" s="23">
        <f t="shared" si="8"/>
        <v>35</v>
      </c>
      <c r="AE15" s="23">
        <f t="shared" si="9"/>
        <v>0</v>
      </c>
      <c r="AF15" s="23">
        <f t="shared" si="10"/>
        <v>50</v>
      </c>
      <c r="AG15" s="23">
        <f t="shared" si="11"/>
        <v>0</v>
      </c>
      <c r="AH15" s="23">
        <f t="shared" si="12"/>
        <v>60</v>
      </c>
      <c r="AI15" s="23">
        <f t="shared" si="13"/>
        <v>0</v>
      </c>
      <c r="AJ15" s="23">
        <f t="shared" si="14"/>
        <v>60</v>
      </c>
      <c r="AK15" s="23">
        <f t="shared" si="15"/>
        <v>0</v>
      </c>
      <c r="AL15" s="23">
        <f t="shared" si="16"/>
        <v>60</v>
      </c>
      <c r="AM15" s="23">
        <f t="shared" si="17"/>
        <v>0</v>
      </c>
    </row>
    <row r="16" spans="1:42" s="15" customFormat="1" ht="27" customHeight="1" thickBot="1" x14ac:dyDescent="0.35">
      <c r="A16" s="13">
        <v>11</v>
      </c>
      <c r="B16" s="13" t="s">
        <v>59</v>
      </c>
      <c r="C16" s="13" t="s">
        <v>85</v>
      </c>
      <c r="D16" s="57"/>
      <c r="E16" s="13">
        <f t="shared" si="19"/>
        <v>0</v>
      </c>
      <c r="F16" s="55"/>
      <c r="G16" s="55"/>
      <c r="H16" s="55"/>
      <c r="I16" s="55"/>
      <c r="J16" s="55"/>
      <c r="K16" s="55"/>
      <c r="L16" s="55"/>
      <c r="M16" s="55"/>
      <c r="N16" s="55" t="s">
        <v>13</v>
      </c>
      <c r="O16" s="55"/>
      <c r="P16" s="55" t="s">
        <v>13</v>
      </c>
      <c r="Q16" s="55"/>
      <c r="R16" s="55"/>
      <c r="S16" s="55"/>
      <c r="T16" s="55"/>
      <c r="U16" s="55"/>
      <c r="V16" s="14"/>
      <c r="W16" s="23">
        <f t="shared" si="18"/>
        <v>0</v>
      </c>
      <c r="X16" s="23">
        <f t="shared" si="2"/>
        <v>20</v>
      </c>
      <c r="Y16" s="23">
        <f t="shared" si="3"/>
        <v>0</v>
      </c>
      <c r="Z16" s="23">
        <f t="shared" si="4"/>
        <v>20</v>
      </c>
      <c r="AA16" s="23">
        <f t="shared" si="5"/>
        <v>0</v>
      </c>
      <c r="AB16" s="23">
        <f t="shared" si="6"/>
        <v>35</v>
      </c>
      <c r="AC16" s="23">
        <f t="shared" si="7"/>
        <v>0</v>
      </c>
      <c r="AD16" s="23">
        <f t="shared" si="8"/>
        <v>35</v>
      </c>
      <c r="AE16" s="23">
        <f t="shared" si="9"/>
        <v>0</v>
      </c>
      <c r="AF16" s="23">
        <f t="shared" si="10"/>
        <v>50</v>
      </c>
      <c r="AG16" s="23">
        <f t="shared" si="11"/>
        <v>0</v>
      </c>
      <c r="AH16" s="23">
        <f t="shared" si="12"/>
        <v>60</v>
      </c>
      <c r="AI16" s="23">
        <f t="shared" si="13"/>
        <v>0</v>
      </c>
      <c r="AJ16" s="23">
        <f t="shared" si="14"/>
        <v>60</v>
      </c>
      <c r="AK16" s="23">
        <f t="shared" si="15"/>
        <v>0</v>
      </c>
      <c r="AL16" s="23">
        <f t="shared" si="16"/>
        <v>60</v>
      </c>
      <c r="AM16" s="23">
        <f t="shared" si="17"/>
        <v>0</v>
      </c>
    </row>
    <row r="17" spans="1:39" s="15" customFormat="1" ht="27" customHeight="1" thickBot="1" x14ac:dyDescent="0.35">
      <c r="A17" s="13">
        <v>12</v>
      </c>
      <c r="B17" s="13" t="s">
        <v>64</v>
      </c>
      <c r="C17" s="13" t="s">
        <v>86</v>
      </c>
      <c r="D17" s="20"/>
      <c r="E17" s="13">
        <f t="shared" si="19"/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14"/>
      <c r="W17" s="23">
        <f t="shared" si="18"/>
        <v>0</v>
      </c>
      <c r="X17" s="23">
        <f t="shared" si="2"/>
        <v>20</v>
      </c>
      <c r="Y17" s="23">
        <f t="shared" si="3"/>
        <v>0</v>
      </c>
      <c r="Z17" s="23">
        <f t="shared" si="4"/>
        <v>20</v>
      </c>
      <c r="AA17" s="23">
        <f t="shared" si="5"/>
        <v>0</v>
      </c>
      <c r="AB17" s="23">
        <f t="shared" si="6"/>
        <v>35</v>
      </c>
      <c r="AC17" s="23">
        <f t="shared" si="7"/>
        <v>0</v>
      </c>
      <c r="AD17" s="23">
        <f t="shared" si="8"/>
        <v>35</v>
      </c>
      <c r="AE17" s="23">
        <f t="shared" si="9"/>
        <v>0</v>
      </c>
      <c r="AF17" s="23">
        <f t="shared" si="10"/>
        <v>50</v>
      </c>
      <c r="AG17" s="23">
        <f t="shared" si="11"/>
        <v>0</v>
      </c>
      <c r="AH17" s="23">
        <f t="shared" si="12"/>
        <v>60</v>
      </c>
      <c r="AI17" s="23">
        <f t="shared" si="13"/>
        <v>0</v>
      </c>
      <c r="AJ17" s="23">
        <f t="shared" si="14"/>
        <v>60</v>
      </c>
      <c r="AK17" s="23">
        <f t="shared" si="15"/>
        <v>0</v>
      </c>
      <c r="AL17" s="23">
        <f t="shared" si="16"/>
        <v>60</v>
      </c>
      <c r="AM17" s="23">
        <f t="shared" si="17"/>
        <v>0</v>
      </c>
    </row>
    <row r="18" spans="1:39" s="32" customFormat="1" ht="27" customHeight="1" thickBot="1" x14ac:dyDescent="0.35">
      <c r="A18" s="13">
        <v>13</v>
      </c>
      <c r="B18" s="13" t="s">
        <v>43</v>
      </c>
      <c r="C18" s="13" t="s">
        <v>87</v>
      </c>
      <c r="D18" s="25" t="s">
        <v>163</v>
      </c>
      <c r="E18" s="13">
        <f t="shared" si="1"/>
        <v>20</v>
      </c>
      <c r="F18" s="55"/>
      <c r="G18" s="55"/>
      <c r="H18" s="55" t="s">
        <v>166</v>
      </c>
      <c r="I18" s="55">
        <v>1</v>
      </c>
      <c r="J18" s="55"/>
      <c r="K18" s="55"/>
      <c r="L18" s="55"/>
      <c r="M18" s="55"/>
      <c r="N18" s="55" t="s">
        <v>14</v>
      </c>
      <c r="O18" s="55"/>
      <c r="P18" s="55"/>
      <c r="Q18" s="55"/>
      <c r="R18" s="55"/>
      <c r="S18" s="55"/>
      <c r="T18" s="55"/>
      <c r="U18" s="55"/>
      <c r="V18" s="14"/>
      <c r="W18" s="23">
        <f t="shared" si="18"/>
        <v>20</v>
      </c>
      <c r="X18" s="23">
        <f t="shared" si="2"/>
        <v>20</v>
      </c>
      <c r="Y18" s="23">
        <f t="shared" si="3"/>
        <v>0</v>
      </c>
      <c r="Z18" s="23">
        <f t="shared" si="4"/>
        <v>20</v>
      </c>
      <c r="AA18" s="23">
        <f t="shared" si="5"/>
        <v>1</v>
      </c>
      <c r="AB18" s="23">
        <f t="shared" si="6"/>
        <v>35</v>
      </c>
      <c r="AC18" s="23">
        <f t="shared" si="7"/>
        <v>0</v>
      </c>
      <c r="AD18" s="23">
        <f t="shared" si="8"/>
        <v>35</v>
      </c>
      <c r="AE18" s="23">
        <f t="shared" si="9"/>
        <v>0</v>
      </c>
      <c r="AF18" s="23">
        <f t="shared" si="10"/>
        <v>50</v>
      </c>
      <c r="AG18" s="23">
        <f t="shared" si="11"/>
        <v>0</v>
      </c>
      <c r="AH18" s="23">
        <f t="shared" si="12"/>
        <v>60</v>
      </c>
      <c r="AI18" s="23">
        <f t="shared" si="13"/>
        <v>0</v>
      </c>
      <c r="AJ18" s="23">
        <f t="shared" si="14"/>
        <v>60</v>
      </c>
      <c r="AK18" s="23">
        <f t="shared" si="15"/>
        <v>0</v>
      </c>
      <c r="AL18" s="23">
        <f t="shared" si="16"/>
        <v>60</v>
      </c>
      <c r="AM18" s="23">
        <f t="shared" si="17"/>
        <v>0</v>
      </c>
    </row>
    <row r="19" spans="1:39" s="32" customFormat="1" ht="27" customHeight="1" thickBot="1" x14ac:dyDescent="0.35">
      <c r="A19" s="13">
        <v>14</v>
      </c>
      <c r="B19" s="59" t="s">
        <v>130</v>
      </c>
      <c r="C19" s="59" t="s">
        <v>131</v>
      </c>
      <c r="D19" s="25" t="s">
        <v>163</v>
      </c>
      <c r="E19" s="13">
        <f t="shared" ref="E19" si="20">W19</f>
        <v>80</v>
      </c>
      <c r="F19" s="55" t="s">
        <v>166</v>
      </c>
      <c r="G19" s="55">
        <v>1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 t="s">
        <v>13</v>
      </c>
      <c r="S19" s="69">
        <v>1</v>
      </c>
      <c r="T19" s="55"/>
      <c r="U19" s="55"/>
      <c r="V19" s="14"/>
      <c r="W19" s="23">
        <f t="shared" si="18"/>
        <v>80</v>
      </c>
      <c r="X19" s="23">
        <f t="shared" si="2"/>
        <v>20</v>
      </c>
      <c r="Y19" s="23">
        <f t="shared" si="3"/>
        <v>1</v>
      </c>
      <c r="Z19" s="23">
        <f t="shared" si="4"/>
        <v>20</v>
      </c>
      <c r="AA19" s="23">
        <f t="shared" si="5"/>
        <v>0</v>
      </c>
      <c r="AB19" s="23">
        <f t="shared" si="6"/>
        <v>35</v>
      </c>
      <c r="AC19" s="23">
        <f t="shared" si="7"/>
        <v>0</v>
      </c>
      <c r="AD19" s="23">
        <f t="shared" si="8"/>
        <v>35</v>
      </c>
      <c r="AE19" s="23">
        <f t="shared" si="9"/>
        <v>0</v>
      </c>
      <c r="AF19" s="23">
        <f t="shared" si="10"/>
        <v>50</v>
      </c>
      <c r="AG19" s="23">
        <f t="shared" si="11"/>
        <v>0</v>
      </c>
      <c r="AH19" s="23">
        <f t="shared" si="12"/>
        <v>60</v>
      </c>
      <c r="AI19" s="23">
        <f t="shared" si="13"/>
        <v>0</v>
      </c>
      <c r="AJ19" s="23">
        <f t="shared" si="14"/>
        <v>60</v>
      </c>
      <c r="AK19" s="23">
        <f t="shared" si="15"/>
        <v>1</v>
      </c>
      <c r="AL19" s="23">
        <f t="shared" si="16"/>
        <v>60</v>
      </c>
      <c r="AM19" s="23">
        <f t="shared" si="17"/>
        <v>0</v>
      </c>
    </row>
    <row r="20" spans="1:39" s="32" customFormat="1" ht="27" customHeight="1" thickBot="1" x14ac:dyDescent="0.35">
      <c r="A20" s="13">
        <v>15</v>
      </c>
      <c r="B20" s="13" t="s">
        <v>66</v>
      </c>
      <c r="C20" s="13" t="s">
        <v>88</v>
      </c>
      <c r="D20" s="25" t="s">
        <v>163</v>
      </c>
      <c r="E20" s="13">
        <f t="shared" si="1"/>
        <v>20</v>
      </c>
      <c r="F20" s="55"/>
      <c r="G20" s="55"/>
      <c r="H20" s="55" t="s">
        <v>166</v>
      </c>
      <c r="I20" s="55">
        <v>1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14"/>
      <c r="W20" s="23">
        <f t="shared" si="18"/>
        <v>20</v>
      </c>
      <c r="X20" s="23">
        <f t="shared" si="2"/>
        <v>20</v>
      </c>
      <c r="Y20" s="23">
        <f t="shared" si="3"/>
        <v>0</v>
      </c>
      <c r="Z20" s="23">
        <f t="shared" si="4"/>
        <v>20</v>
      </c>
      <c r="AA20" s="23">
        <f t="shared" si="5"/>
        <v>1</v>
      </c>
      <c r="AB20" s="23">
        <f t="shared" si="6"/>
        <v>35</v>
      </c>
      <c r="AC20" s="23">
        <f t="shared" si="7"/>
        <v>0</v>
      </c>
      <c r="AD20" s="23">
        <f t="shared" si="8"/>
        <v>35</v>
      </c>
      <c r="AE20" s="23">
        <f t="shared" si="9"/>
        <v>0</v>
      </c>
      <c r="AF20" s="23">
        <f t="shared" si="10"/>
        <v>50</v>
      </c>
      <c r="AG20" s="23">
        <f t="shared" si="11"/>
        <v>0</v>
      </c>
      <c r="AH20" s="23">
        <f t="shared" si="12"/>
        <v>60</v>
      </c>
      <c r="AI20" s="23">
        <f t="shared" si="13"/>
        <v>0</v>
      </c>
      <c r="AJ20" s="23">
        <f t="shared" si="14"/>
        <v>60</v>
      </c>
      <c r="AK20" s="23">
        <f t="shared" si="15"/>
        <v>0</v>
      </c>
      <c r="AL20" s="23">
        <f t="shared" si="16"/>
        <v>60</v>
      </c>
      <c r="AM20" s="23">
        <f t="shared" si="17"/>
        <v>0</v>
      </c>
    </row>
    <row r="21" spans="1:39" s="32" customFormat="1" ht="27" customHeight="1" thickBot="1" x14ac:dyDescent="0.35">
      <c r="A21" s="13">
        <v>16</v>
      </c>
      <c r="B21" s="13" t="s">
        <v>67</v>
      </c>
      <c r="C21" s="13" t="s">
        <v>89</v>
      </c>
      <c r="D21" s="20"/>
      <c r="E21" s="13">
        <f t="shared" si="1"/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14"/>
      <c r="W21" s="23">
        <f t="shared" si="18"/>
        <v>0</v>
      </c>
      <c r="X21" s="23">
        <f t="shared" si="2"/>
        <v>20</v>
      </c>
      <c r="Y21" s="23">
        <f t="shared" si="3"/>
        <v>0</v>
      </c>
      <c r="Z21" s="23">
        <f t="shared" si="4"/>
        <v>20</v>
      </c>
      <c r="AA21" s="23">
        <f t="shared" si="5"/>
        <v>0</v>
      </c>
      <c r="AB21" s="23">
        <f t="shared" si="6"/>
        <v>35</v>
      </c>
      <c r="AC21" s="23">
        <f t="shared" si="7"/>
        <v>0</v>
      </c>
      <c r="AD21" s="23">
        <f t="shared" si="8"/>
        <v>35</v>
      </c>
      <c r="AE21" s="23">
        <f t="shared" si="9"/>
        <v>0</v>
      </c>
      <c r="AF21" s="23">
        <f t="shared" si="10"/>
        <v>50</v>
      </c>
      <c r="AG21" s="23">
        <f t="shared" si="11"/>
        <v>0</v>
      </c>
      <c r="AH21" s="23">
        <f t="shared" si="12"/>
        <v>60</v>
      </c>
      <c r="AI21" s="23">
        <f t="shared" si="13"/>
        <v>0</v>
      </c>
      <c r="AJ21" s="23">
        <f t="shared" si="14"/>
        <v>60</v>
      </c>
      <c r="AK21" s="23">
        <f t="shared" si="15"/>
        <v>0</v>
      </c>
      <c r="AL21" s="23">
        <f t="shared" si="16"/>
        <v>60</v>
      </c>
      <c r="AM21" s="23">
        <f t="shared" si="17"/>
        <v>0</v>
      </c>
    </row>
    <row r="22" spans="1:39" s="32" customFormat="1" ht="27" customHeight="1" thickBot="1" x14ac:dyDescent="0.35">
      <c r="A22" s="13">
        <v>17</v>
      </c>
      <c r="B22" s="13" t="s">
        <v>68</v>
      </c>
      <c r="C22" s="13" t="s">
        <v>90</v>
      </c>
      <c r="D22" s="25"/>
      <c r="E22" s="13">
        <f t="shared" si="1"/>
        <v>0</v>
      </c>
      <c r="F22" s="55" t="s">
        <v>14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14"/>
      <c r="W22" s="23">
        <f t="shared" si="18"/>
        <v>0</v>
      </c>
      <c r="X22" s="23">
        <f t="shared" si="2"/>
        <v>20</v>
      </c>
      <c r="Y22" s="23">
        <f t="shared" si="3"/>
        <v>0</v>
      </c>
      <c r="Z22" s="23">
        <f t="shared" si="4"/>
        <v>20</v>
      </c>
      <c r="AA22" s="23">
        <f t="shared" si="5"/>
        <v>0</v>
      </c>
      <c r="AB22" s="23">
        <f t="shared" si="6"/>
        <v>35</v>
      </c>
      <c r="AC22" s="23">
        <f t="shared" si="7"/>
        <v>0</v>
      </c>
      <c r="AD22" s="23">
        <f t="shared" si="8"/>
        <v>35</v>
      </c>
      <c r="AE22" s="23">
        <f t="shared" si="9"/>
        <v>0</v>
      </c>
      <c r="AF22" s="23">
        <f t="shared" si="10"/>
        <v>50</v>
      </c>
      <c r="AG22" s="23">
        <f t="shared" si="11"/>
        <v>0</v>
      </c>
      <c r="AH22" s="23">
        <f t="shared" si="12"/>
        <v>60</v>
      </c>
      <c r="AI22" s="23">
        <f t="shared" si="13"/>
        <v>0</v>
      </c>
      <c r="AJ22" s="23">
        <f t="shared" si="14"/>
        <v>60</v>
      </c>
      <c r="AK22" s="23">
        <f t="shared" si="15"/>
        <v>0</v>
      </c>
      <c r="AL22" s="23">
        <f t="shared" si="16"/>
        <v>60</v>
      </c>
      <c r="AM22" s="23">
        <f t="shared" si="17"/>
        <v>0</v>
      </c>
    </row>
    <row r="23" spans="1:39" s="32" customFormat="1" ht="27" customHeight="1" thickBot="1" x14ac:dyDescent="0.35">
      <c r="A23" s="13">
        <v>18</v>
      </c>
      <c r="B23" s="13" t="s">
        <v>44</v>
      </c>
      <c r="C23" s="13" t="s">
        <v>91</v>
      </c>
      <c r="D23" s="25" t="s">
        <v>176</v>
      </c>
      <c r="E23" s="13">
        <f t="shared" si="1"/>
        <v>20</v>
      </c>
      <c r="F23" s="55" t="s">
        <v>31</v>
      </c>
      <c r="G23" s="55">
        <v>1</v>
      </c>
      <c r="H23" s="55"/>
      <c r="I23" s="55"/>
      <c r="J23" s="55" t="s">
        <v>13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14"/>
      <c r="W23" s="23">
        <f t="shared" si="18"/>
        <v>20</v>
      </c>
      <c r="X23" s="23">
        <f t="shared" si="2"/>
        <v>20</v>
      </c>
      <c r="Y23" s="23">
        <f t="shared" si="3"/>
        <v>1</v>
      </c>
      <c r="Z23" s="23">
        <f t="shared" si="4"/>
        <v>20</v>
      </c>
      <c r="AA23" s="23">
        <f t="shared" si="5"/>
        <v>0</v>
      </c>
      <c r="AB23" s="23">
        <f t="shared" si="6"/>
        <v>35</v>
      </c>
      <c r="AC23" s="23">
        <f t="shared" si="7"/>
        <v>0</v>
      </c>
      <c r="AD23" s="23">
        <f t="shared" si="8"/>
        <v>35</v>
      </c>
      <c r="AE23" s="23">
        <f t="shared" si="9"/>
        <v>0</v>
      </c>
      <c r="AF23" s="23">
        <f t="shared" si="10"/>
        <v>50</v>
      </c>
      <c r="AG23" s="23">
        <f t="shared" si="11"/>
        <v>0</v>
      </c>
      <c r="AH23" s="23">
        <f t="shared" si="12"/>
        <v>60</v>
      </c>
      <c r="AI23" s="23">
        <f t="shared" si="13"/>
        <v>0</v>
      </c>
      <c r="AJ23" s="23">
        <f t="shared" si="14"/>
        <v>60</v>
      </c>
      <c r="AK23" s="23">
        <f t="shared" si="15"/>
        <v>0</v>
      </c>
      <c r="AL23" s="23">
        <f t="shared" si="16"/>
        <v>60</v>
      </c>
      <c r="AM23" s="23">
        <f t="shared" si="17"/>
        <v>0</v>
      </c>
    </row>
    <row r="24" spans="1:39" s="32" customFormat="1" ht="27" customHeight="1" thickBot="1" x14ac:dyDescent="0.35">
      <c r="A24" s="13">
        <v>19</v>
      </c>
      <c r="B24" s="13" t="s">
        <v>45</v>
      </c>
      <c r="C24" s="13" t="s">
        <v>92</v>
      </c>
      <c r="D24" s="25" t="s">
        <v>176</v>
      </c>
      <c r="E24" s="13">
        <f t="shared" si="1"/>
        <v>20</v>
      </c>
      <c r="F24" s="55" t="s">
        <v>14</v>
      </c>
      <c r="G24" s="55">
        <v>1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14"/>
      <c r="W24" s="23">
        <f t="shared" si="18"/>
        <v>20</v>
      </c>
      <c r="X24" s="23">
        <f t="shared" si="2"/>
        <v>20</v>
      </c>
      <c r="Y24" s="23">
        <f t="shared" si="3"/>
        <v>1</v>
      </c>
      <c r="Z24" s="23">
        <f t="shared" si="4"/>
        <v>20</v>
      </c>
      <c r="AA24" s="23">
        <f t="shared" si="5"/>
        <v>0</v>
      </c>
      <c r="AB24" s="23">
        <f t="shared" si="6"/>
        <v>35</v>
      </c>
      <c r="AC24" s="23">
        <f t="shared" si="7"/>
        <v>0</v>
      </c>
      <c r="AD24" s="23">
        <f t="shared" si="8"/>
        <v>35</v>
      </c>
      <c r="AE24" s="23">
        <f t="shared" si="9"/>
        <v>0</v>
      </c>
      <c r="AF24" s="23">
        <f t="shared" si="10"/>
        <v>50</v>
      </c>
      <c r="AG24" s="23">
        <f t="shared" si="11"/>
        <v>0</v>
      </c>
      <c r="AH24" s="23">
        <f t="shared" si="12"/>
        <v>60</v>
      </c>
      <c r="AI24" s="23">
        <f t="shared" si="13"/>
        <v>0</v>
      </c>
      <c r="AJ24" s="23">
        <f t="shared" si="14"/>
        <v>60</v>
      </c>
      <c r="AK24" s="23">
        <f t="shared" si="15"/>
        <v>0</v>
      </c>
      <c r="AL24" s="23">
        <f t="shared" si="16"/>
        <v>60</v>
      </c>
      <c r="AM24" s="23">
        <f t="shared" si="17"/>
        <v>0</v>
      </c>
    </row>
    <row r="25" spans="1:39" s="32" customFormat="1" ht="27" customHeight="1" thickBot="1" x14ac:dyDescent="0.35">
      <c r="A25" s="13">
        <v>20</v>
      </c>
      <c r="B25" s="13" t="s">
        <v>46</v>
      </c>
      <c r="C25" s="13" t="s">
        <v>23</v>
      </c>
      <c r="D25" s="25" t="s">
        <v>176</v>
      </c>
      <c r="E25" s="13">
        <f t="shared" ref="E25:E26" si="21">W25</f>
        <v>20</v>
      </c>
      <c r="F25" s="55" t="s">
        <v>14</v>
      </c>
      <c r="G25" s="69">
        <v>1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14"/>
      <c r="W25" s="23">
        <f t="shared" si="18"/>
        <v>20</v>
      </c>
      <c r="X25" s="23">
        <f t="shared" si="2"/>
        <v>20</v>
      </c>
      <c r="Y25" s="23">
        <f t="shared" si="3"/>
        <v>1</v>
      </c>
      <c r="Z25" s="23">
        <f t="shared" si="4"/>
        <v>20</v>
      </c>
      <c r="AA25" s="23">
        <f t="shared" si="5"/>
        <v>0</v>
      </c>
      <c r="AB25" s="23">
        <f t="shared" si="6"/>
        <v>35</v>
      </c>
      <c r="AC25" s="23">
        <f t="shared" si="7"/>
        <v>0</v>
      </c>
      <c r="AD25" s="23">
        <f t="shared" si="8"/>
        <v>35</v>
      </c>
      <c r="AE25" s="23">
        <f t="shared" si="9"/>
        <v>0</v>
      </c>
      <c r="AF25" s="23">
        <f t="shared" si="10"/>
        <v>50</v>
      </c>
      <c r="AG25" s="23">
        <f t="shared" si="11"/>
        <v>0</v>
      </c>
      <c r="AH25" s="23">
        <f t="shared" si="12"/>
        <v>60</v>
      </c>
      <c r="AI25" s="23">
        <f t="shared" si="13"/>
        <v>0</v>
      </c>
      <c r="AJ25" s="23">
        <f t="shared" si="14"/>
        <v>60</v>
      </c>
      <c r="AK25" s="23">
        <f t="shared" si="15"/>
        <v>0</v>
      </c>
      <c r="AL25" s="23">
        <f t="shared" si="16"/>
        <v>60</v>
      </c>
      <c r="AM25" s="23">
        <f t="shared" si="17"/>
        <v>0</v>
      </c>
    </row>
    <row r="26" spans="1:39" s="32" customFormat="1" ht="27" customHeight="1" thickBot="1" x14ac:dyDescent="0.35">
      <c r="A26" s="13">
        <v>21</v>
      </c>
      <c r="B26" s="13" t="s">
        <v>47</v>
      </c>
      <c r="C26" s="13" t="s">
        <v>93</v>
      </c>
      <c r="D26" s="20"/>
      <c r="E26" s="13">
        <f t="shared" si="21"/>
        <v>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14"/>
      <c r="W26" s="23">
        <f t="shared" si="18"/>
        <v>0</v>
      </c>
      <c r="X26" s="23">
        <f t="shared" si="2"/>
        <v>20</v>
      </c>
      <c r="Y26" s="23">
        <f t="shared" si="3"/>
        <v>0</v>
      </c>
      <c r="Z26" s="23">
        <f t="shared" si="4"/>
        <v>20</v>
      </c>
      <c r="AA26" s="23">
        <f t="shared" si="5"/>
        <v>0</v>
      </c>
      <c r="AB26" s="23">
        <f t="shared" si="6"/>
        <v>35</v>
      </c>
      <c r="AC26" s="23">
        <f t="shared" si="7"/>
        <v>0</v>
      </c>
      <c r="AD26" s="23">
        <f t="shared" si="8"/>
        <v>35</v>
      </c>
      <c r="AE26" s="23">
        <f t="shared" si="9"/>
        <v>0</v>
      </c>
      <c r="AF26" s="23">
        <f t="shared" si="10"/>
        <v>50</v>
      </c>
      <c r="AG26" s="23">
        <f t="shared" si="11"/>
        <v>0</v>
      </c>
      <c r="AH26" s="23">
        <f t="shared" si="12"/>
        <v>60</v>
      </c>
      <c r="AI26" s="23">
        <f t="shared" si="13"/>
        <v>0</v>
      </c>
      <c r="AJ26" s="23">
        <f t="shared" si="14"/>
        <v>60</v>
      </c>
      <c r="AK26" s="23">
        <f t="shared" si="15"/>
        <v>0</v>
      </c>
      <c r="AL26" s="23">
        <f t="shared" si="16"/>
        <v>60</v>
      </c>
      <c r="AM26" s="23">
        <f t="shared" si="17"/>
        <v>0</v>
      </c>
    </row>
    <row r="27" spans="1:39" s="32" customFormat="1" ht="27" customHeight="1" thickBot="1" x14ac:dyDescent="0.35">
      <c r="A27" s="13">
        <v>22</v>
      </c>
      <c r="B27" s="13" t="s">
        <v>48</v>
      </c>
      <c r="C27" s="13" t="s">
        <v>94</v>
      </c>
      <c r="D27" s="20"/>
      <c r="E27" s="13">
        <f t="shared" si="1"/>
        <v>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14"/>
      <c r="W27" s="23">
        <f t="shared" si="18"/>
        <v>0</v>
      </c>
      <c r="X27" s="23">
        <f t="shared" si="2"/>
        <v>20</v>
      </c>
      <c r="Y27" s="23">
        <f t="shared" si="3"/>
        <v>0</v>
      </c>
      <c r="Z27" s="23">
        <f t="shared" si="4"/>
        <v>20</v>
      </c>
      <c r="AA27" s="23">
        <f t="shared" si="5"/>
        <v>0</v>
      </c>
      <c r="AB27" s="23">
        <f t="shared" si="6"/>
        <v>35</v>
      </c>
      <c r="AC27" s="23">
        <f t="shared" si="7"/>
        <v>0</v>
      </c>
      <c r="AD27" s="23">
        <f t="shared" si="8"/>
        <v>35</v>
      </c>
      <c r="AE27" s="23">
        <f t="shared" si="9"/>
        <v>0</v>
      </c>
      <c r="AF27" s="23">
        <f t="shared" si="10"/>
        <v>50</v>
      </c>
      <c r="AG27" s="23">
        <f t="shared" si="11"/>
        <v>0</v>
      </c>
      <c r="AH27" s="23">
        <f t="shared" si="12"/>
        <v>60</v>
      </c>
      <c r="AI27" s="23">
        <f t="shared" si="13"/>
        <v>0</v>
      </c>
      <c r="AJ27" s="23">
        <f t="shared" si="14"/>
        <v>60</v>
      </c>
      <c r="AK27" s="23">
        <f t="shared" si="15"/>
        <v>0</v>
      </c>
      <c r="AL27" s="23">
        <f t="shared" si="16"/>
        <v>60</v>
      </c>
      <c r="AM27" s="23">
        <f t="shared" si="17"/>
        <v>0</v>
      </c>
    </row>
    <row r="28" spans="1:39" s="32" customFormat="1" ht="27" customHeight="1" thickBot="1" x14ac:dyDescent="0.35">
      <c r="A28" s="13">
        <v>23</v>
      </c>
      <c r="B28" s="59" t="s">
        <v>144</v>
      </c>
      <c r="C28" s="59" t="s">
        <v>121</v>
      </c>
      <c r="D28" s="20"/>
      <c r="E28" s="13">
        <f t="shared" si="1"/>
        <v>0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14"/>
      <c r="W28" s="23">
        <f t="shared" si="18"/>
        <v>0</v>
      </c>
      <c r="X28" s="23">
        <f t="shared" si="2"/>
        <v>20</v>
      </c>
      <c r="Y28" s="23">
        <f t="shared" si="3"/>
        <v>0</v>
      </c>
      <c r="Z28" s="23">
        <f t="shared" si="4"/>
        <v>20</v>
      </c>
      <c r="AA28" s="23">
        <f t="shared" si="5"/>
        <v>0</v>
      </c>
      <c r="AB28" s="23">
        <f t="shared" si="6"/>
        <v>35</v>
      </c>
      <c r="AC28" s="23">
        <f t="shared" si="7"/>
        <v>0</v>
      </c>
      <c r="AD28" s="23">
        <f t="shared" si="8"/>
        <v>35</v>
      </c>
      <c r="AE28" s="23">
        <f t="shared" si="9"/>
        <v>0</v>
      </c>
      <c r="AF28" s="23">
        <f t="shared" si="10"/>
        <v>50</v>
      </c>
      <c r="AG28" s="23">
        <f t="shared" si="11"/>
        <v>0</v>
      </c>
      <c r="AH28" s="23">
        <f t="shared" si="12"/>
        <v>60</v>
      </c>
      <c r="AI28" s="23">
        <f t="shared" si="13"/>
        <v>0</v>
      </c>
      <c r="AJ28" s="23">
        <f t="shared" si="14"/>
        <v>60</v>
      </c>
      <c r="AK28" s="23">
        <f t="shared" si="15"/>
        <v>0</v>
      </c>
      <c r="AL28" s="23">
        <f t="shared" si="16"/>
        <v>60</v>
      </c>
      <c r="AM28" s="23">
        <f t="shared" si="17"/>
        <v>0</v>
      </c>
    </row>
    <row r="29" spans="1:39" s="32" customFormat="1" ht="27" customHeight="1" thickBot="1" x14ac:dyDescent="0.35">
      <c r="A29" s="13">
        <v>24</v>
      </c>
      <c r="B29" s="13" t="s">
        <v>49</v>
      </c>
      <c r="C29" s="13" t="s">
        <v>95</v>
      </c>
      <c r="D29" s="25" t="s">
        <v>176</v>
      </c>
      <c r="E29" s="13">
        <f t="shared" si="1"/>
        <v>20</v>
      </c>
      <c r="F29" s="55" t="s">
        <v>13</v>
      </c>
      <c r="G29" s="69">
        <v>1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14"/>
      <c r="W29" s="23">
        <f t="shared" si="18"/>
        <v>20</v>
      </c>
      <c r="X29" s="23">
        <f t="shared" si="2"/>
        <v>20</v>
      </c>
      <c r="Y29" s="23">
        <f t="shared" si="3"/>
        <v>1</v>
      </c>
      <c r="Z29" s="23">
        <f t="shared" si="4"/>
        <v>20</v>
      </c>
      <c r="AA29" s="23">
        <f t="shared" si="5"/>
        <v>0</v>
      </c>
      <c r="AB29" s="23">
        <f t="shared" si="6"/>
        <v>35</v>
      </c>
      <c r="AC29" s="23">
        <f t="shared" si="7"/>
        <v>0</v>
      </c>
      <c r="AD29" s="23">
        <f t="shared" si="8"/>
        <v>35</v>
      </c>
      <c r="AE29" s="23">
        <f t="shared" si="9"/>
        <v>0</v>
      </c>
      <c r="AF29" s="23">
        <f t="shared" si="10"/>
        <v>50</v>
      </c>
      <c r="AG29" s="23">
        <f t="shared" si="11"/>
        <v>0</v>
      </c>
      <c r="AH29" s="23">
        <f t="shared" si="12"/>
        <v>60</v>
      </c>
      <c r="AI29" s="23">
        <f t="shared" si="13"/>
        <v>0</v>
      </c>
      <c r="AJ29" s="23">
        <f t="shared" si="14"/>
        <v>60</v>
      </c>
      <c r="AK29" s="23">
        <f t="shared" si="15"/>
        <v>0</v>
      </c>
      <c r="AL29" s="23">
        <f t="shared" si="16"/>
        <v>60</v>
      </c>
      <c r="AM29" s="23">
        <f t="shared" si="17"/>
        <v>0</v>
      </c>
    </row>
    <row r="30" spans="1:39" s="32" customFormat="1" ht="27" customHeight="1" thickBot="1" x14ac:dyDescent="0.35">
      <c r="A30" s="13">
        <v>25</v>
      </c>
      <c r="B30" s="13" t="s">
        <v>69</v>
      </c>
      <c r="C30" s="13" t="s">
        <v>96</v>
      </c>
      <c r="D30" s="20"/>
      <c r="E30" s="13">
        <f t="shared" si="1"/>
        <v>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14"/>
      <c r="W30" s="23">
        <f t="shared" si="18"/>
        <v>0</v>
      </c>
      <c r="X30" s="23">
        <f t="shared" si="2"/>
        <v>20</v>
      </c>
      <c r="Y30" s="23">
        <f t="shared" si="3"/>
        <v>0</v>
      </c>
      <c r="Z30" s="23">
        <f t="shared" si="4"/>
        <v>20</v>
      </c>
      <c r="AA30" s="23">
        <f t="shared" si="5"/>
        <v>0</v>
      </c>
      <c r="AB30" s="23">
        <f t="shared" si="6"/>
        <v>35</v>
      </c>
      <c r="AC30" s="23">
        <f t="shared" si="7"/>
        <v>0</v>
      </c>
      <c r="AD30" s="23">
        <f t="shared" si="8"/>
        <v>35</v>
      </c>
      <c r="AE30" s="23">
        <f t="shared" si="9"/>
        <v>0</v>
      </c>
      <c r="AF30" s="23">
        <f t="shared" si="10"/>
        <v>50</v>
      </c>
      <c r="AG30" s="23">
        <f t="shared" si="11"/>
        <v>0</v>
      </c>
      <c r="AH30" s="23">
        <f t="shared" si="12"/>
        <v>60</v>
      </c>
      <c r="AI30" s="23">
        <f t="shared" si="13"/>
        <v>0</v>
      </c>
      <c r="AJ30" s="23">
        <f t="shared" si="14"/>
        <v>60</v>
      </c>
      <c r="AK30" s="23">
        <f t="shared" si="15"/>
        <v>0</v>
      </c>
      <c r="AL30" s="23">
        <f t="shared" si="16"/>
        <v>60</v>
      </c>
      <c r="AM30" s="23">
        <f t="shared" si="17"/>
        <v>0</v>
      </c>
    </row>
    <row r="31" spans="1:39" s="32" customFormat="1" ht="27" customHeight="1" thickBot="1" x14ac:dyDescent="0.35">
      <c r="A31" s="13">
        <v>26</v>
      </c>
      <c r="B31" s="59" t="s">
        <v>132</v>
      </c>
      <c r="C31" s="59" t="s">
        <v>133</v>
      </c>
      <c r="D31" s="20"/>
      <c r="E31" s="13">
        <f t="shared" ref="E31" si="22">W31</f>
        <v>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4"/>
      <c r="W31" s="23">
        <f t="shared" si="18"/>
        <v>0</v>
      </c>
      <c r="X31" s="23">
        <f t="shared" si="2"/>
        <v>20</v>
      </c>
      <c r="Y31" s="23">
        <f t="shared" si="3"/>
        <v>0</v>
      </c>
      <c r="Z31" s="23">
        <f t="shared" si="4"/>
        <v>20</v>
      </c>
      <c r="AA31" s="23">
        <f t="shared" si="5"/>
        <v>0</v>
      </c>
      <c r="AB31" s="23">
        <f t="shared" si="6"/>
        <v>35</v>
      </c>
      <c r="AC31" s="23">
        <f t="shared" si="7"/>
        <v>0</v>
      </c>
      <c r="AD31" s="23">
        <f t="shared" si="8"/>
        <v>35</v>
      </c>
      <c r="AE31" s="23">
        <f t="shared" si="9"/>
        <v>0</v>
      </c>
      <c r="AF31" s="23">
        <f t="shared" si="10"/>
        <v>50</v>
      </c>
      <c r="AG31" s="23">
        <f t="shared" si="11"/>
        <v>0</v>
      </c>
      <c r="AH31" s="23">
        <f t="shared" si="12"/>
        <v>60</v>
      </c>
      <c r="AI31" s="23">
        <f t="shared" si="13"/>
        <v>0</v>
      </c>
      <c r="AJ31" s="23">
        <f t="shared" si="14"/>
        <v>60</v>
      </c>
      <c r="AK31" s="23">
        <f t="shared" si="15"/>
        <v>0</v>
      </c>
      <c r="AL31" s="23">
        <f t="shared" si="16"/>
        <v>60</v>
      </c>
      <c r="AM31" s="23">
        <f t="shared" si="17"/>
        <v>0</v>
      </c>
    </row>
    <row r="32" spans="1:39" s="32" customFormat="1" ht="27" customHeight="1" thickBot="1" x14ac:dyDescent="0.35">
      <c r="A32" s="13">
        <v>27</v>
      </c>
      <c r="B32" s="13" t="s">
        <v>50</v>
      </c>
      <c r="C32" s="13" t="s">
        <v>97</v>
      </c>
      <c r="D32" s="20"/>
      <c r="E32" s="13">
        <f t="shared" si="1"/>
        <v>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4"/>
      <c r="W32" s="23">
        <f t="shared" si="18"/>
        <v>0</v>
      </c>
      <c r="X32" s="23">
        <f t="shared" si="2"/>
        <v>20</v>
      </c>
      <c r="Y32" s="23">
        <f t="shared" si="3"/>
        <v>0</v>
      </c>
      <c r="Z32" s="23">
        <f t="shared" si="4"/>
        <v>20</v>
      </c>
      <c r="AA32" s="23">
        <f t="shared" si="5"/>
        <v>0</v>
      </c>
      <c r="AB32" s="23">
        <f t="shared" si="6"/>
        <v>35</v>
      </c>
      <c r="AC32" s="23">
        <f t="shared" si="7"/>
        <v>0</v>
      </c>
      <c r="AD32" s="23">
        <f t="shared" si="8"/>
        <v>35</v>
      </c>
      <c r="AE32" s="23">
        <f t="shared" si="9"/>
        <v>0</v>
      </c>
      <c r="AF32" s="23">
        <f t="shared" si="10"/>
        <v>50</v>
      </c>
      <c r="AG32" s="23">
        <f t="shared" si="11"/>
        <v>0</v>
      </c>
      <c r="AH32" s="23">
        <f t="shared" si="12"/>
        <v>60</v>
      </c>
      <c r="AI32" s="23">
        <f t="shared" si="13"/>
        <v>0</v>
      </c>
      <c r="AJ32" s="23">
        <f t="shared" si="14"/>
        <v>60</v>
      </c>
      <c r="AK32" s="23">
        <f t="shared" si="15"/>
        <v>0</v>
      </c>
      <c r="AL32" s="23">
        <f t="shared" si="16"/>
        <v>60</v>
      </c>
      <c r="AM32" s="23">
        <f t="shared" si="17"/>
        <v>0</v>
      </c>
    </row>
    <row r="33" spans="1:39" s="32" customFormat="1" ht="27" customHeight="1" thickBot="1" x14ac:dyDescent="0.35">
      <c r="A33" s="13">
        <v>28</v>
      </c>
      <c r="B33" s="13" t="s">
        <v>16</v>
      </c>
      <c r="C33" s="13" t="s">
        <v>98</v>
      </c>
      <c r="D33" s="25" t="s">
        <v>176</v>
      </c>
      <c r="E33" s="13">
        <f t="shared" si="1"/>
        <v>20</v>
      </c>
      <c r="F33" s="55" t="s">
        <v>31</v>
      </c>
      <c r="G33" s="55">
        <v>1</v>
      </c>
      <c r="H33" s="55"/>
      <c r="I33" s="55"/>
      <c r="J33" s="55" t="s">
        <v>13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14"/>
      <c r="W33" s="23">
        <f t="shared" si="18"/>
        <v>20</v>
      </c>
      <c r="X33" s="23">
        <f t="shared" si="2"/>
        <v>20</v>
      </c>
      <c r="Y33" s="23">
        <f t="shared" si="3"/>
        <v>1</v>
      </c>
      <c r="Z33" s="23">
        <f t="shared" si="4"/>
        <v>20</v>
      </c>
      <c r="AA33" s="23">
        <f t="shared" si="5"/>
        <v>0</v>
      </c>
      <c r="AB33" s="23">
        <f t="shared" si="6"/>
        <v>35</v>
      </c>
      <c r="AC33" s="23">
        <f t="shared" si="7"/>
        <v>0</v>
      </c>
      <c r="AD33" s="23">
        <f t="shared" si="8"/>
        <v>35</v>
      </c>
      <c r="AE33" s="23">
        <f t="shared" si="9"/>
        <v>0</v>
      </c>
      <c r="AF33" s="23">
        <f t="shared" si="10"/>
        <v>50</v>
      </c>
      <c r="AG33" s="23">
        <f t="shared" si="11"/>
        <v>0</v>
      </c>
      <c r="AH33" s="23">
        <f t="shared" si="12"/>
        <v>60</v>
      </c>
      <c r="AI33" s="23">
        <f t="shared" si="13"/>
        <v>0</v>
      </c>
      <c r="AJ33" s="23">
        <f t="shared" si="14"/>
        <v>60</v>
      </c>
      <c r="AK33" s="23">
        <f t="shared" si="15"/>
        <v>0</v>
      </c>
      <c r="AL33" s="23">
        <f t="shared" si="16"/>
        <v>60</v>
      </c>
      <c r="AM33" s="23">
        <f t="shared" si="17"/>
        <v>0</v>
      </c>
    </row>
    <row r="34" spans="1:39" s="32" customFormat="1" ht="27" customHeight="1" thickBot="1" x14ac:dyDescent="0.35">
      <c r="A34" s="13">
        <v>29</v>
      </c>
      <c r="B34" s="59" t="s">
        <v>158</v>
      </c>
      <c r="C34" s="59" t="s">
        <v>169</v>
      </c>
      <c r="D34" s="25" t="s">
        <v>163</v>
      </c>
      <c r="E34" s="13">
        <f t="shared" si="1"/>
        <v>20</v>
      </c>
      <c r="F34" s="55"/>
      <c r="G34" s="55"/>
      <c r="H34" s="55" t="s">
        <v>34</v>
      </c>
      <c r="I34" s="55">
        <v>1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 t="s">
        <v>13</v>
      </c>
      <c r="U34" s="55"/>
      <c r="V34" s="14"/>
      <c r="W34" s="23">
        <f t="shared" ref="W34" si="23">X34*Y34+Z34*AA34+AB34*AC34+AD34*AE34+AF34*AG34+AH34*AI34+AJ34*AK34+AL34*AM34</f>
        <v>20</v>
      </c>
      <c r="X34" s="23">
        <f t="shared" ref="X34" si="24">F$4</f>
        <v>20</v>
      </c>
      <c r="Y34" s="23">
        <f t="shared" ref="Y34" si="25">G34</f>
        <v>0</v>
      </c>
      <c r="Z34" s="23">
        <f t="shared" ref="Z34" si="26">H$4</f>
        <v>20</v>
      </c>
      <c r="AA34" s="23">
        <f t="shared" ref="AA34" si="27">I34</f>
        <v>1</v>
      </c>
      <c r="AB34" s="23">
        <f t="shared" ref="AB34" si="28">J$4</f>
        <v>35</v>
      </c>
      <c r="AC34" s="23">
        <f t="shared" ref="AC34" si="29">K34</f>
        <v>0</v>
      </c>
      <c r="AD34" s="23">
        <f t="shared" ref="AD34" si="30">L$4</f>
        <v>35</v>
      </c>
      <c r="AE34" s="23">
        <f t="shared" ref="AE34" si="31">M34</f>
        <v>0</v>
      </c>
      <c r="AF34" s="23">
        <f t="shared" ref="AF34" si="32">N$4</f>
        <v>50</v>
      </c>
      <c r="AG34" s="23">
        <f t="shared" ref="AG34" si="33">O34</f>
        <v>0</v>
      </c>
      <c r="AH34" s="23">
        <f t="shared" ref="AH34" si="34">P$4</f>
        <v>60</v>
      </c>
      <c r="AI34" s="23">
        <f t="shared" ref="AI34" si="35">Q34</f>
        <v>0</v>
      </c>
      <c r="AJ34" s="23">
        <f t="shared" ref="AJ34" si="36">R$4</f>
        <v>60</v>
      </c>
      <c r="AK34" s="23">
        <f t="shared" ref="AK34" si="37">S34</f>
        <v>0</v>
      </c>
      <c r="AL34" s="23">
        <f t="shared" ref="AL34" si="38">T$4</f>
        <v>60</v>
      </c>
      <c r="AM34" s="23">
        <f t="shared" ref="AM34" si="39">U34</f>
        <v>0</v>
      </c>
    </row>
    <row r="35" spans="1:39" s="32" customFormat="1" ht="27" customHeight="1" thickBot="1" x14ac:dyDescent="0.35">
      <c r="A35" s="13">
        <v>30</v>
      </c>
      <c r="B35" s="59" t="s">
        <v>158</v>
      </c>
      <c r="C35" s="59" t="s">
        <v>159</v>
      </c>
      <c r="D35" s="25" t="s">
        <v>163</v>
      </c>
      <c r="E35" s="13">
        <f t="shared" ref="E35" si="40">W35</f>
        <v>20</v>
      </c>
      <c r="F35" s="55"/>
      <c r="G35" s="55"/>
      <c r="H35" s="55" t="s">
        <v>34</v>
      </c>
      <c r="I35" s="55">
        <v>1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 t="s">
        <v>13</v>
      </c>
      <c r="U35" s="55"/>
      <c r="V35" s="14"/>
      <c r="W35" s="23">
        <f t="shared" si="18"/>
        <v>20</v>
      </c>
      <c r="X35" s="23">
        <f t="shared" si="2"/>
        <v>20</v>
      </c>
      <c r="Y35" s="23">
        <f t="shared" si="3"/>
        <v>0</v>
      </c>
      <c r="Z35" s="23">
        <f t="shared" si="4"/>
        <v>20</v>
      </c>
      <c r="AA35" s="23">
        <f t="shared" si="5"/>
        <v>1</v>
      </c>
      <c r="AB35" s="23">
        <f t="shared" si="6"/>
        <v>35</v>
      </c>
      <c r="AC35" s="23">
        <f t="shared" si="7"/>
        <v>0</v>
      </c>
      <c r="AD35" s="23">
        <f t="shared" si="8"/>
        <v>35</v>
      </c>
      <c r="AE35" s="23">
        <f t="shared" si="9"/>
        <v>0</v>
      </c>
      <c r="AF35" s="23">
        <f t="shared" si="10"/>
        <v>50</v>
      </c>
      <c r="AG35" s="23">
        <f t="shared" si="11"/>
        <v>0</v>
      </c>
      <c r="AH35" s="23">
        <f t="shared" si="12"/>
        <v>60</v>
      </c>
      <c r="AI35" s="23">
        <f t="shared" si="13"/>
        <v>0</v>
      </c>
      <c r="AJ35" s="23">
        <f t="shared" si="14"/>
        <v>60</v>
      </c>
      <c r="AK35" s="23">
        <f t="shared" si="15"/>
        <v>0</v>
      </c>
      <c r="AL35" s="23">
        <f t="shared" si="16"/>
        <v>60</v>
      </c>
      <c r="AM35" s="23">
        <f t="shared" si="17"/>
        <v>0</v>
      </c>
    </row>
    <row r="36" spans="1:39" s="32" customFormat="1" ht="27" customHeight="1" thickBot="1" x14ac:dyDescent="0.35">
      <c r="A36" s="13">
        <v>31</v>
      </c>
      <c r="B36" s="13" t="s">
        <v>145</v>
      </c>
      <c r="C36" s="13" t="s">
        <v>162</v>
      </c>
      <c r="D36" s="20"/>
      <c r="E36" s="13">
        <f t="shared" ref="E36" si="41">W36</f>
        <v>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 t="s">
        <v>11</v>
      </c>
      <c r="S36" s="55"/>
      <c r="T36" s="55"/>
      <c r="U36" s="55"/>
      <c r="V36" s="14"/>
      <c r="W36" s="23">
        <f t="shared" si="18"/>
        <v>0</v>
      </c>
      <c r="X36" s="23">
        <f t="shared" si="2"/>
        <v>20</v>
      </c>
      <c r="Y36" s="23">
        <f t="shared" si="3"/>
        <v>0</v>
      </c>
      <c r="Z36" s="23">
        <f t="shared" si="4"/>
        <v>20</v>
      </c>
      <c r="AA36" s="23">
        <f t="shared" si="5"/>
        <v>0</v>
      </c>
      <c r="AB36" s="23">
        <f t="shared" si="6"/>
        <v>35</v>
      </c>
      <c r="AC36" s="23">
        <f t="shared" si="7"/>
        <v>0</v>
      </c>
      <c r="AD36" s="23">
        <f t="shared" si="8"/>
        <v>35</v>
      </c>
      <c r="AE36" s="23">
        <f t="shared" si="9"/>
        <v>0</v>
      </c>
      <c r="AF36" s="23">
        <f t="shared" si="10"/>
        <v>50</v>
      </c>
      <c r="AG36" s="23">
        <f t="shared" si="11"/>
        <v>0</v>
      </c>
      <c r="AH36" s="23">
        <f t="shared" si="12"/>
        <v>60</v>
      </c>
      <c r="AI36" s="23">
        <f t="shared" si="13"/>
        <v>0</v>
      </c>
      <c r="AJ36" s="23">
        <f t="shared" si="14"/>
        <v>60</v>
      </c>
      <c r="AK36" s="23">
        <f t="shared" si="15"/>
        <v>0</v>
      </c>
      <c r="AL36" s="23">
        <f t="shared" si="16"/>
        <v>60</v>
      </c>
      <c r="AM36" s="23">
        <f t="shared" si="17"/>
        <v>0</v>
      </c>
    </row>
    <row r="37" spans="1:39" s="32" customFormat="1" ht="27" customHeight="1" thickBot="1" x14ac:dyDescent="0.35">
      <c r="A37" s="13">
        <v>32</v>
      </c>
      <c r="B37" s="13" t="s">
        <v>51</v>
      </c>
      <c r="C37" s="13" t="s">
        <v>86</v>
      </c>
      <c r="D37" s="57"/>
      <c r="E37" s="13">
        <f>W37</f>
        <v>0</v>
      </c>
      <c r="F37" s="55"/>
      <c r="G37" s="55"/>
      <c r="H37" s="55"/>
      <c r="I37" s="55"/>
      <c r="J37" s="55" t="s">
        <v>11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14"/>
      <c r="W37" s="23">
        <f t="shared" si="18"/>
        <v>0</v>
      </c>
      <c r="X37" s="23">
        <f t="shared" si="2"/>
        <v>20</v>
      </c>
      <c r="Y37" s="23">
        <f t="shared" si="3"/>
        <v>0</v>
      </c>
      <c r="Z37" s="23">
        <f t="shared" si="4"/>
        <v>20</v>
      </c>
      <c r="AA37" s="23">
        <f t="shared" si="5"/>
        <v>0</v>
      </c>
      <c r="AB37" s="23">
        <f t="shared" si="6"/>
        <v>35</v>
      </c>
      <c r="AC37" s="23">
        <f t="shared" si="7"/>
        <v>0</v>
      </c>
      <c r="AD37" s="23">
        <f t="shared" si="8"/>
        <v>35</v>
      </c>
      <c r="AE37" s="23">
        <f t="shared" si="9"/>
        <v>0</v>
      </c>
      <c r="AF37" s="23">
        <f t="shared" si="10"/>
        <v>50</v>
      </c>
      <c r="AG37" s="23">
        <f t="shared" si="11"/>
        <v>0</v>
      </c>
      <c r="AH37" s="23">
        <f t="shared" si="12"/>
        <v>60</v>
      </c>
      <c r="AI37" s="23">
        <f t="shared" si="13"/>
        <v>0</v>
      </c>
      <c r="AJ37" s="23">
        <f t="shared" si="14"/>
        <v>60</v>
      </c>
      <c r="AK37" s="23">
        <f t="shared" si="15"/>
        <v>0</v>
      </c>
      <c r="AL37" s="23">
        <f t="shared" si="16"/>
        <v>60</v>
      </c>
      <c r="AM37" s="23">
        <f t="shared" si="17"/>
        <v>0</v>
      </c>
    </row>
    <row r="38" spans="1:39" s="32" customFormat="1" ht="27" customHeight="1" thickBot="1" x14ac:dyDescent="0.35">
      <c r="A38" s="13">
        <v>33</v>
      </c>
      <c r="B38" s="59" t="s">
        <v>157</v>
      </c>
      <c r="C38" s="59" t="s">
        <v>108</v>
      </c>
      <c r="D38" s="25" t="s">
        <v>178</v>
      </c>
      <c r="E38" s="13">
        <f t="shared" ref="E38" si="42">W38</f>
        <v>225</v>
      </c>
      <c r="F38" s="55" t="s">
        <v>31</v>
      </c>
      <c r="G38" s="69">
        <v>1</v>
      </c>
      <c r="H38" s="55"/>
      <c r="I38" s="55"/>
      <c r="J38" s="55" t="s">
        <v>14</v>
      </c>
      <c r="K38" s="69">
        <v>1</v>
      </c>
      <c r="L38" s="55"/>
      <c r="M38" s="55"/>
      <c r="N38" s="55" t="s">
        <v>13</v>
      </c>
      <c r="O38" s="55">
        <v>1</v>
      </c>
      <c r="P38" s="55" t="s">
        <v>13</v>
      </c>
      <c r="Q38" s="55">
        <v>1</v>
      </c>
      <c r="R38" s="55" t="s">
        <v>13</v>
      </c>
      <c r="S38" s="55">
        <v>1</v>
      </c>
      <c r="T38" s="55"/>
      <c r="U38" s="55"/>
      <c r="V38" s="14"/>
      <c r="W38" s="23">
        <f t="shared" si="18"/>
        <v>225</v>
      </c>
      <c r="X38" s="23">
        <f t="shared" si="2"/>
        <v>20</v>
      </c>
      <c r="Y38" s="23">
        <f t="shared" si="3"/>
        <v>1</v>
      </c>
      <c r="Z38" s="23">
        <f t="shared" si="4"/>
        <v>20</v>
      </c>
      <c r="AA38" s="23">
        <f t="shared" si="5"/>
        <v>0</v>
      </c>
      <c r="AB38" s="23">
        <f t="shared" si="6"/>
        <v>35</v>
      </c>
      <c r="AC38" s="23">
        <f t="shared" si="7"/>
        <v>1</v>
      </c>
      <c r="AD38" s="23">
        <f t="shared" si="8"/>
        <v>35</v>
      </c>
      <c r="AE38" s="23">
        <f t="shared" si="9"/>
        <v>0</v>
      </c>
      <c r="AF38" s="23">
        <f t="shared" si="10"/>
        <v>50</v>
      </c>
      <c r="AG38" s="23">
        <f t="shared" si="11"/>
        <v>1</v>
      </c>
      <c r="AH38" s="23">
        <f t="shared" si="12"/>
        <v>60</v>
      </c>
      <c r="AI38" s="23">
        <f t="shared" si="13"/>
        <v>1</v>
      </c>
      <c r="AJ38" s="23">
        <f t="shared" si="14"/>
        <v>60</v>
      </c>
      <c r="AK38" s="23">
        <f t="shared" si="15"/>
        <v>1</v>
      </c>
      <c r="AL38" s="23">
        <f t="shared" si="16"/>
        <v>60</v>
      </c>
      <c r="AM38" s="23">
        <f t="shared" si="17"/>
        <v>0</v>
      </c>
    </row>
    <row r="39" spans="1:39" s="32" customFormat="1" ht="27" customHeight="1" thickBot="1" x14ac:dyDescent="0.35">
      <c r="A39" s="13">
        <v>34</v>
      </c>
      <c r="B39" s="13" t="s">
        <v>17</v>
      </c>
      <c r="C39" s="13" t="s">
        <v>99</v>
      </c>
      <c r="D39" s="20"/>
      <c r="E39" s="13">
        <f t="shared" si="1"/>
        <v>0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14"/>
      <c r="W39" s="23">
        <f t="shared" si="18"/>
        <v>0</v>
      </c>
      <c r="X39" s="23">
        <f t="shared" ref="X39:X70" si="43">F$4</f>
        <v>20</v>
      </c>
      <c r="Y39" s="23">
        <f t="shared" ref="Y39:Y70" si="44">G39</f>
        <v>0</v>
      </c>
      <c r="Z39" s="23">
        <f t="shared" ref="Z39:Z70" si="45">H$4</f>
        <v>20</v>
      </c>
      <c r="AA39" s="23">
        <f t="shared" ref="AA39:AA70" si="46">I39</f>
        <v>0</v>
      </c>
      <c r="AB39" s="23">
        <f t="shared" ref="AB39:AB70" si="47">J$4</f>
        <v>35</v>
      </c>
      <c r="AC39" s="23">
        <f t="shared" ref="AC39:AC70" si="48">K39</f>
        <v>0</v>
      </c>
      <c r="AD39" s="23">
        <f t="shared" ref="AD39:AD70" si="49">L$4</f>
        <v>35</v>
      </c>
      <c r="AE39" s="23">
        <f t="shared" ref="AE39:AE70" si="50">M39</f>
        <v>0</v>
      </c>
      <c r="AF39" s="23">
        <f t="shared" ref="AF39:AF70" si="51">N$4</f>
        <v>50</v>
      </c>
      <c r="AG39" s="23">
        <f t="shared" ref="AG39:AG70" si="52">O39</f>
        <v>0</v>
      </c>
      <c r="AH39" s="23">
        <f t="shared" ref="AH39:AH70" si="53">P$4</f>
        <v>60</v>
      </c>
      <c r="AI39" s="23">
        <f t="shared" ref="AI39:AI70" si="54">Q39</f>
        <v>0</v>
      </c>
      <c r="AJ39" s="23">
        <f t="shared" ref="AJ39:AJ70" si="55">R$4</f>
        <v>60</v>
      </c>
      <c r="AK39" s="23">
        <f t="shared" ref="AK39:AK70" si="56">S39</f>
        <v>0</v>
      </c>
      <c r="AL39" s="23">
        <f t="shared" ref="AL39:AL70" si="57">T$4</f>
        <v>60</v>
      </c>
      <c r="AM39" s="23">
        <f t="shared" ref="AM39:AM70" si="58">U39</f>
        <v>0</v>
      </c>
    </row>
    <row r="40" spans="1:39" s="32" customFormat="1" ht="27" customHeight="1" thickBot="1" x14ac:dyDescent="0.35">
      <c r="A40" s="13">
        <v>35</v>
      </c>
      <c r="B40" s="59" t="s">
        <v>70</v>
      </c>
      <c r="C40" s="59" t="s">
        <v>100</v>
      </c>
      <c r="D40" s="25" t="s">
        <v>179</v>
      </c>
      <c r="E40" s="13">
        <f t="shared" si="1"/>
        <v>225</v>
      </c>
      <c r="F40" s="55" t="s">
        <v>11</v>
      </c>
      <c r="G40" s="69">
        <v>1</v>
      </c>
      <c r="H40" s="55"/>
      <c r="I40" s="55"/>
      <c r="J40" s="55" t="s">
        <v>11</v>
      </c>
      <c r="K40" s="55">
        <v>1</v>
      </c>
      <c r="L40" s="55"/>
      <c r="M40" s="55"/>
      <c r="N40" s="55" t="s">
        <v>11</v>
      </c>
      <c r="O40" s="55">
        <v>1</v>
      </c>
      <c r="P40" s="55" t="s">
        <v>11</v>
      </c>
      <c r="Q40" s="55">
        <v>1</v>
      </c>
      <c r="R40" s="55" t="s">
        <v>11</v>
      </c>
      <c r="S40" s="69">
        <v>1</v>
      </c>
      <c r="T40" s="55"/>
      <c r="U40" s="55"/>
      <c r="V40" s="14"/>
      <c r="W40" s="23">
        <f t="shared" si="18"/>
        <v>225</v>
      </c>
      <c r="X40" s="23">
        <f t="shared" si="43"/>
        <v>20</v>
      </c>
      <c r="Y40" s="23">
        <f t="shared" si="44"/>
        <v>1</v>
      </c>
      <c r="Z40" s="23">
        <f t="shared" si="45"/>
        <v>20</v>
      </c>
      <c r="AA40" s="23">
        <f t="shared" si="46"/>
        <v>0</v>
      </c>
      <c r="AB40" s="23">
        <f t="shared" si="47"/>
        <v>35</v>
      </c>
      <c r="AC40" s="23">
        <f t="shared" si="48"/>
        <v>1</v>
      </c>
      <c r="AD40" s="23">
        <f t="shared" si="49"/>
        <v>35</v>
      </c>
      <c r="AE40" s="23">
        <f t="shared" si="50"/>
        <v>0</v>
      </c>
      <c r="AF40" s="23">
        <f t="shared" si="51"/>
        <v>50</v>
      </c>
      <c r="AG40" s="23">
        <f t="shared" si="52"/>
        <v>1</v>
      </c>
      <c r="AH40" s="23">
        <f t="shared" si="53"/>
        <v>60</v>
      </c>
      <c r="AI40" s="23">
        <f t="shared" si="54"/>
        <v>1</v>
      </c>
      <c r="AJ40" s="23">
        <f t="shared" si="55"/>
        <v>60</v>
      </c>
      <c r="AK40" s="23">
        <f t="shared" si="56"/>
        <v>1</v>
      </c>
      <c r="AL40" s="23">
        <f t="shared" si="57"/>
        <v>60</v>
      </c>
      <c r="AM40" s="23">
        <f t="shared" si="58"/>
        <v>0</v>
      </c>
    </row>
    <row r="41" spans="1:39" s="32" customFormat="1" ht="27" customHeight="1" thickBot="1" x14ac:dyDescent="0.35">
      <c r="A41" s="13">
        <v>36</v>
      </c>
      <c r="B41" s="13" t="s">
        <v>71</v>
      </c>
      <c r="C41" s="13" t="s">
        <v>23</v>
      </c>
      <c r="D41" s="57"/>
      <c r="E41" s="13">
        <f t="shared" si="1"/>
        <v>0</v>
      </c>
      <c r="F41" s="55"/>
      <c r="G41" s="55"/>
      <c r="H41" s="55"/>
      <c r="I41" s="55"/>
      <c r="J41" s="55"/>
      <c r="K41" s="55"/>
      <c r="L41" s="55"/>
      <c r="M41" s="55"/>
      <c r="N41" s="55" t="s">
        <v>11</v>
      </c>
      <c r="O41" s="55"/>
      <c r="P41" s="55"/>
      <c r="Q41" s="55"/>
      <c r="R41" s="55"/>
      <c r="S41" s="55"/>
      <c r="T41" s="55"/>
      <c r="U41" s="55"/>
      <c r="V41" s="14"/>
      <c r="W41" s="23">
        <f t="shared" si="18"/>
        <v>0</v>
      </c>
      <c r="X41" s="23">
        <f t="shared" si="43"/>
        <v>20</v>
      </c>
      <c r="Y41" s="23">
        <f t="shared" si="44"/>
        <v>0</v>
      </c>
      <c r="Z41" s="23">
        <f t="shared" si="45"/>
        <v>20</v>
      </c>
      <c r="AA41" s="23">
        <f t="shared" si="46"/>
        <v>0</v>
      </c>
      <c r="AB41" s="23">
        <f t="shared" si="47"/>
        <v>35</v>
      </c>
      <c r="AC41" s="23">
        <f t="shared" si="48"/>
        <v>0</v>
      </c>
      <c r="AD41" s="23">
        <f t="shared" si="49"/>
        <v>35</v>
      </c>
      <c r="AE41" s="23">
        <f t="shared" si="50"/>
        <v>0</v>
      </c>
      <c r="AF41" s="23">
        <f t="shared" si="51"/>
        <v>50</v>
      </c>
      <c r="AG41" s="23">
        <f t="shared" si="52"/>
        <v>0</v>
      </c>
      <c r="AH41" s="23">
        <f t="shared" si="53"/>
        <v>60</v>
      </c>
      <c r="AI41" s="23">
        <f t="shared" si="54"/>
        <v>0</v>
      </c>
      <c r="AJ41" s="23">
        <f t="shared" si="55"/>
        <v>60</v>
      </c>
      <c r="AK41" s="23">
        <f t="shared" si="56"/>
        <v>0</v>
      </c>
      <c r="AL41" s="23">
        <f t="shared" si="57"/>
        <v>60</v>
      </c>
      <c r="AM41" s="23">
        <f t="shared" si="58"/>
        <v>0</v>
      </c>
    </row>
    <row r="42" spans="1:39" s="32" customFormat="1" ht="27" customHeight="1" thickBot="1" x14ac:dyDescent="0.35">
      <c r="A42" s="13">
        <v>37</v>
      </c>
      <c r="B42" s="13" t="s">
        <v>18</v>
      </c>
      <c r="C42" s="13" t="s">
        <v>101</v>
      </c>
      <c r="D42" s="20"/>
      <c r="E42" s="13">
        <f t="shared" si="1"/>
        <v>0</v>
      </c>
      <c r="F42" s="55"/>
      <c r="G42" s="55"/>
      <c r="H42" s="55"/>
      <c r="I42" s="55"/>
      <c r="J42" s="55"/>
      <c r="K42" s="55"/>
      <c r="L42" s="55"/>
      <c r="M42" s="55"/>
      <c r="N42" s="55" t="s">
        <v>11</v>
      </c>
      <c r="O42" s="55"/>
      <c r="P42" s="55"/>
      <c r="Q42" s="55"/>
      <c r="R42" s="55"/>
      <c r="S42" s="55"/>
      <c r="T42" s="55"/>
      <c r="U42" s="55"/>
      <c r="V42" s="14"/>
      <c r="W42" s="23">
        <f t="shared" si="18"/>
        <v>0</v>
      </c>
      <c r="X42" s="23">
        <f t="shared" si="43"/>
        <v>20</v>
      </c>
      <c r="Y42" s="23">
        <f t="shared" si="44"/>
        <v>0</v>
      </c>
      <c r="Z42" s="23">
        <f t="shared" si="45"/>
        <v>20</v>
      </c>
      <c r="AA42" s="23">
        <f t="shared" si="46"/>
        <v>0</v>
      </c>
      <c r="AB42" s="23">
        <f t="shared" si="47"/>
        <v>35</v>
      </c>
      <c r="AC42" s="23">
        <f t="shared" si="48"/>
        <v>0</v>
      </c>
      <c r="AD42" s="23">
        <f t="shared" si="49"/>
        <v>35</v>
      </c>
      <c r="AE42" s="23">
        <f t="shared" si="50"/>
        <v>0</v>
      </c>
      <c r="AF42" s="23">
        <f t="shared" si="51"/>
        <v>50</v>
      </c>
      <c r="AG42" s="23">
        <f t="shared" si="52"/>
        <v>0</v>
      </c>
      <c r="AH42" s="23">
        <f t="shared" si="53"/>
        <v>60</v>
      </c>
      <c r="AI42" s="23">
        <f t="shared" si="54"/>
        <v>0</v>
      </c>
      <c r="AJ42" s="23">
        <f t="shared" si="55"/>
        <v>60</v>
      </c>
      <c r="AK42" s="23">
        <f t="shared" si="56"/>
        <v>0</v>
      </c>
      <c r="AL42" s="23">
        <f t="shared" si="57"/>
        <v>60</v>
      </c>
      <c r="AM42" s="23">
        <f t="shared" si="58"/>
        <v>0</v>
      </c>
    </row>
    <row r="43" spans="1:39" s="32" customFormat="1" ht="27" customHeight="1" thickBot="1" x14ac:dyDescent="0.35">
      <c r="A43" s="13">
        <v>38</v>
      </c>
      <c r="B43" s="13" t="s">
        <v>19</v>
      </c>
      <c r="C43" s="13" t="s">
        <v>102</v>
      </c>
      <c r="D43" s="25" t="s">
        <v>176</v>
      </c>
      <c r="E43" s="13">
        <f t="shared" si="1"/>
        <v>20</v>
      </c>
      <c r="F43" s="55" t="s">
        <v>31</v>
      </c>
      <c r="G43" s="55">
        <v>1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 t="s">
        <v>11</v>
      </c>
      <c r="S43" s="55"/>
      <c r="T43" s="55"/>
      <c r="U43" s="55"/>
      <c r="V43" s="14"/>
      <c r="W43" s="23">
        <f t="shared" si="18"/>
        <v>20</v>
      </c>
      <c r="X43" s="23">
        <f t="shared" si="43"/>
        <v>20</v>
      </c>
      <c r="Y43" s="23">
        <f t="shared" si="44"/>
        <v>1</v>
      </c>
      <c r="Z43" s="23">
        <f t="shared" si="45"/>
        <v>20</v>
      </c>
      <c r="AA43" s="23">
        <f t="shared" si="46"/>
        <v>0</v>
      </c>
      <c r="AB43" s="23">
        <f t="shared" si="47"/>
        <v>35</v>
      </c>
      <c r="AC43" s="23">
        <f t="shared" si="48"/>
        <v>0</v>
      </c>
      <c r="AD43" s="23">
        <f t="shared" si="49"/>
        <v>35</v>
      </c>
      <c r="AE43" s="23">
        <f t="shared" si="50"/>
        <v>0</v>
      </c>
      <c r="AF43" s="23">
        <f t="shared" si="51"/>
        <v>50</v>
      </c>
      <c r="AG43" s="23">
        <f t="shared" si="52"/>
        <v>0</v>
      </c>
      <c r="AH43" s="23">
        <f t="shared" si="53"/>
        <v>60</v>
      </c>
      <c r="AI43" s="23">
        <f t="shared" si="54"/>
        <v>0</v>
      </c>
      <c r="AJ43" s="23">
        <f t="shared" si="55"/>
        <v>60</v>
      </c>
      <c r="AK43" s="23">
        <f t="shared" si="56"/>
        <v>0</v>
      </c>
      <c r="AL43" s="23">
        <f t="shared" si="57"/>
        <v>60</v>
      </c>
      <c r="AM43" s="23">
        <f t="shared" si="58"/>
        <v>0</v>
      </c>
    </row>
    <row r="44" spans="1:39" s="32" customFormat="1" ht="27" customHeight="1" thickBot="1" x14ac:dyDescent="0.35">
      <c r="A44" s="13">
        <v>39</v>
      </c>
      <c r="B44" s="59" t="s">
        <v>134</v>
      </c>
      <c r="C44" s="59" t="s">
        <v>135</v>
      </c>
      <c r="D44" s="25" t="s">
        <v>180</v>
      </c>
      <c r="E44" s="13">
        <f t="shared" ref="E44" si="59">W44</f>
        <v>145</v>
      </c>
      <c r="F44" s="55"/>
      <c r="G44" s="55"/>
      <c r="H44" s="55"/>
      <c r="I44" s="55"/>
      <c r="J44" s="64"/>
      <c r="K44" s="55"/>
      <c r="L44" s="64" t="s">
        <v>14</v>
      </c>
      <c r="M44" s="55">
        <v>1</v>
      </c>
      <c r="N44" s="55" t="s">
        <v>13</v>
      </c>
      <c r="O44" s="55">
        <v>1</v>
      </c>
      <c r="P44" s="55" t="s">
        <v>13</v>
      </c>
      <c r="Q44" s="55">
        <v>1</v>
      </c>
      <c r="R44" s="55"/>
      <c r="S44" s="55"/>
      <c r="T44" s="55"/>
      <c r="U44" s="55"/>
      <c r="V44" s="14"/>
      <c r="W44" s="23">
        <f t="shared" si="18"/>
        <v>145</v>
      </c>
      <c r="X44" s="23">
        <f t="shared" si="43"/>
        <v>20</v>
      </c>
      <c r="Y44" s="23">
        <f t="shared" si="44"/>
        <v>0</v>
      </c>
      <c r="Z44" s="23">
        <f t="shared" si="45"/>
        <v>20</v>
      </c>
      <c r="AA44" s="23">
        <f t="shared" si="46"/>
        <v>0</v>
      </c>
      <c r="AB44" s="23">
        <f t="shared" si="47"/>
        <v>35</v>
      </c>
      <c r="AC44" s="23">
        <f t="shared" si="48"/>
        <v>0</v>
      </c>
      <c r="AD44" s="23">
        <f t="shared" si="49"/>
        <v>35</v>
      </c>
      <c r="AE44" s="23">
        <f t="shared" si="50"/>
        <v>1</v>
      </c>
      <c r="AF44" s="23">
        <f t="shared" si="51"/>
        <v>50</v>
      </c>
      <c r="AG44" s="23">
        <f t="shared" si="52"/>
        <v>1</v>
      </c>
      <c r="AH44" s="23">
        <f t="shared" si="53"/>
        <v>60</v>
      </c>
      <c r="AI44" s="23">
        <f t="shared" si="54"/>
        <v>1</v>
      </c>
      <c r="AJ44" s="23">
        <f t="shared" si="55"/>
        <v>60</v>
      </c>
      <c r="AK44" s="23">
        <f t="shared" si="56"/>
        <v>0</v>
      </c>
      <c r="AL44" s="23">
        <f t="shared" si="57"/>
        <v>60</v>
      </c>
      <c r="AM44" s="23">
        <f t="shared" si="58"/>
        <v>0</v>
      </c>
    </row>
    <row r="45" spans="1:39" s="32" customFormat="1" ht="27" customHeight="1" thickBot="1" x14ac:dyDescent="0.35">
      <c r="A45" s="13">
        <v>40</v>
      </c>
      <c r="B45" s="13" t="s">
        <v>52</v>
      </c>
      <c r="C45" s="13" t="s">
        <v>103</v>
      </c>
      <c r="D45" s="25" t="s">
        <v>163</v>
      </c>
      <c r="E45" s="13">
        <f t="shared" si="1"/>
        <v>20</v>
      </c>
      <c r="F45" s="55"/>
      <c r="G45" s="55"/>
      <c r="H45" s="55" t="s">
        <v>166</v>
      </c>
      <c r="I45" s="55">
        <v>1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14"/>
      <c r="W45" s="23">
        <f t="shared" si="18"/>
        <v>20</v>
      </c>
      <c r="X45" s="23">
        <f t="shared" si="43"/>
        <v>20</v>
      </c>
      <c r="Y45" s="23">
        <f t="shared" si="44"/>
        <v>0</v>
      </c>
      <c r="Z45" s="23">
        <f t="shared" si="45"/>
        <v>20</v>
      </c>
      <c r="AA45" s="23">
        <f t="shared" si="46"/>
        <v>1</v>
      </c>
      <c r="AB45" s="23">
        <f t="shared" si="47"/>
        <v>35</v>
      </c>
      <c r="AC45" s="23">
        <f t="shared" si="48"/>
        <v>0</v>
      </c>
      <c r="AD45" s="23">
        <f t="shared" si="49"/>
        <v>35</v>
      </c>
      <c r="AE45" s="23">
        <f t="shared" si="50"/>
        <v>0</v>
      </c>
      <c r="AF45" s="23">
        <f t="shared" si="51"/>
        <v>50</v>
      </c>
      <c r="AG45" s="23">
        <f t="shared" si="52"/>
        <v>0</v>
      </c>
      <c r="AH45" s="23">
        <f t="shared" si="53"/>
        <v>60</v>
      </c>
      <c r="AI45" s="23">
        <f t="shared" si="54"/>
        <v>0</v>
      </c>
      <c r="AJ45" s="23">
        <f t="shared" si="55"/>
        <v>60</v>
      </c>
      <c r="AK45" s="23">
        <f t="shared" si="56"/>
        <v>0</v>
      </c>
      <c r="AL45" s="23">
        <f t="shared" si="57"/>
        <v>60</v>
      </c>
      <c r="AM45" s="23">
        <f t="shared" si="58"/>
        <v>0</v>
      </c>
    </row>
    <row r="46" spans="1:39" s="32" customFormat="1" ht="27" customHeight="1" thickBot="1" x14ac:dyDescent="0.35">
      <c r="A46" s="13">
        <v>41</v>
      </c>
      <c r="B46" s="13" t="s">
        <v>20</v>
      </c>
      <c r="C46" s="13" t="s">
        <v>104</v>
      </c>
      <c r="D46" s="25" t="s">
        <v>163</v>
      </c>
      <c r="E46" s="13">
        <f t="shared" si="1"/>
        <v>20</v>
      </c>
      <c r="F46" s="55" t="s">
        <v>11</v>
      </c>
      <c r="G46" s="55">
        <v>1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14"/>
      <c r="W46" s="23">
        <f t="shared" si="18"/>
        <v>20</v>
      </c>
      <c r="X46" s="23">
        <f t="shared" si="43"/>
        <v>20</v>
      </c>
      <c r="Y46" s="23">
        <f t="shared" si="44"/>
        <v>1</v>
      </c>
      <c r="Z46" s="23">
        <f t="shared" si="45"/>
        <v>20</v>
      </c>
      <c r="AA46" s="23">
        <f t="shared" si="46"/>
        <v>0</v>
      </c>
      <c r="AB46" s="23">
        <f t="shared" si="47"/>
        <v>35</v>
      </c>
      <c r="AC46" s="23">
        <f t="shared" si="48"/>
        <v>0</v>
      </c>
      <c r="AD46" s="23">
        <f t="shared" si="49"/>
        <v>35</v>
      </c>
      <c r="AE46" s="23">
        <f t="shared" si="50"/>
        <v>0</v>
      </c>
      <c r="AF46" s="23">
        <f t="shared" si="51"/>
        <v>50</v>
      </c>
      <c r="AG46" s="23">
        <f t="shared" si="52"/>
        <v>0</v>
      </c>
      <c r="AH46" s="23">
        <f t="shared" si="53"/>
        <v>60</v>
      </c>
      <c r="AI46" s="23">
        <f t="shared" si="54"/>
        <v>0</v>
      </c>
      <c r="AJ46" s="23">
        <f t="shared" si="55"/>
        <v>60</v>
      </c>
      <c r="AK46" s="23">
        <f t="shared" si="56"/>
        <v>0</v>
      </c>
      <c r="AL46" s="23">
        <f t="shared" si="57"/>
        <v>60</v>
      </c>
      <c r="AM46" s="23">
        <f t="shared" si="58"/>
        <v>0</v>
      </c>
    </row>
    <row r="47" spans="1:39" s="32" customFormat="1" ht="27" customHeight="1" thickBot="1" x14ac:dyDescent="0.35">
      <c r="A47" s="13">
        <v>42</v>
      </c>
      <c r="B47" s="13" t="s">
        <v>72</v>
      </c>
      <c r="C47" s="13" t="s">
        <v>105</v>
      </c>
      <c r="D47" s="20"/>
      <c r="E47" s="13">
        <f t="shared" si="1"/>
        <v>0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14"/>
      <c r="W47" s="23">
        <f t="shared" si="18"/>
        <v>0</v>
      </c>
      <c r="X47" s="23">
        <f t="shared" si="43"/>
        <v>20</v>
      </c>
      <c r="Y47" s="23">
        <f t="shared" si="44"/>
        <v>0</v>
      </c>
      <c r="Z47" s="23">
        <f t="shared" si="45"/>
        <v>20</v>
      </c>
      <c r="AA47" s="23">
        <f t="shared" si="46"/>
        <v>0</v>
      </c>
      <c r="AB47" s="23">
        <f t="shared" si="47"/>
        <v>35</v>
      </c>
      <c r="AC47" s="23">
        <f t="shared" si="48"/>
        <v>0</v>
      </c>
      <c r="AD47" s="23">
        <f t="shared" si="49"/>
        <v>35</v>
      </c>
      <c r="AE47" s="23">
        <f t="shared" si="50"/>
        <v>0</v>
      </c>
      <c r="AF47" s="23">
        <f t="shared" si="51"/>
        <v>50</v>
      </c>
      <c r="AG47" s="23">
        <f t="shared" si="52"/>
        <v>0</v>
      </c>
      <c r="AH47" s="23">
        <f t="shared" si="53"/>
        <v>60</v>
      </c>
      <c r="AI47" s="23">
        <f t="shared" si="54"/>
        <v>0</v>
      </c>
      <c r="AJ47" s="23">
        <f t="shared" si="55"/>
        <v>60</v>
      </c>
      <c r="AK47" s="23">
        <f t="shared" si="56"/>
        <v>0</v>
      </c>
      <c r="AL47" s="23">
        <f t="shared" si="57"/>
        <v>60</v>
      </c>
      <c r="AM47" s="23">
        <f t="shared" si="58"/>
        <v>0</v>
      </c>
    </row>
    <row r="48" spans="1:39" s="32" customFormat="1" ht="27" customHeight="1" thickBot="1" x14ac:dyDescent="0.35">
      <c r="A48" s="13">
        <v>43</v>
      </c>
      <c r="B48" s="13" t="s">
        <v>21</v>
      </c>
      <c r="C48" s="13" t="s">
        <v>106</v>
      </c>
      <c r="D48" s="20"/>
      <c r="E48" s="13">
        <f t="shared" si="1"/>
        <v>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14"/>
      <c r="W48" s="23">
        <f t="shared" si="18"/>
        <v>0</v>
      </c>
      <c r="X48" s="23">
        <f t="shared" si="43"/>
        <v>20</v>
      </c>
      <c r="Y48" s="23">
        <f t="shared" si="44"/>
        <v>0</v>
      </c>
      <c r="Z48" s="23">
        <f t="shared" si="45"/>
        <v>20</v>
      </c>
      <c r="AA48" s="23">
        <f t="shared" si="46"/>
        <v>0</v>
      </c>
      <c r="AB48" s="23">
        <f t="shared" si="47"/>
        <v>35</v>
      </c>
      <c r="AC48" s="23">
        <f t="shared" si="48"/>
        <v>0</v>
      </c>
      <c r="AD48" s="23">
        <f t="shared" si="49"/>
        <v>35</v>
      </c>
      <c r="AE48" s="23">
        <f t="shared" si="50"/>
        <v>0</v>
      </c>
      <c r="AF48" s="23">
        <f t="shared" si="51"/>
        <v>50</v>
      </c>
      <c r="AG48" s="23">
        <f t="shared" si="52"/>
        <v>0</v>
      </c>
      <c r="AH48" s="23">
        <f t="shared" si="53"/>
        <v>60</v>
      </c>
      <c r="AI48" s="23">
        <f t="shared" si="54"/>
        <v>0</v>
      </c>
      <c r="AJ48" s="23">
        <f t="shared" si="55"/>
        <v>60</v>
      </c>
      <c r="AK48" s="23">
        <f t="shared" si="56"/>
        <v>0</v>
      </c>
      <c r="AL48" s="23">
        <f t="shared" si="57"/>
        <v>60</v>
      </c>
      <c r="AM48" s="23">
        <f t="shared" si="58"/>
        <v>0</v>
      </c>
    </row>
    <row r="49" spans="1:39" s="32" customFormat="1" ht="27" customHeight="1" thickBot="1" x14ac:dyDescent="0.35">
      <c r="A49" s="13">
        <v>44</v>
      </c>
      <c r="B49" s="59" t="s">
        <v>160</v>
      </c>
      <c r="C49" s="59" t="s">
        <v>161</v>
      </c>
      <c r="D49" s="25"/>
      <c r="E49" s="13">
        <f t="shared" si="1"/>
        <v>0</v>
      </c>
      <c r="F49" s="55" t="s">
        <v>11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14"/>
      <c r="W49" s="23">
        <f t="shared" si="18"/>
        <v>0</v>
      </c>
      <c r="X49" s="23">
        <f t="shared" si="43"/>
        <v>20</v>
      </c>
      <c r="Y49" s="23">
        <f t="shared" si="44"/>
        <v>0</v>
      </c>
      <c r="Z49" s="23">
        <f t="shared" si="45"/>
        <v>20</v>
      </c>
      <c r="AA49" s="23">
        <f t="shared" si="46"/>
        <v>0</v>
      </c>
      <c r="AB49" s="23">
        <f t="shared" si="47"/>
        <v>35</v>
      </c>
      <c r="AC49" s="23">
        <f t="shared" si="48"/>
        <v>0</v>
      </c>
      <c r="AD49" s="23">
        <f t="shared" si="49"/>
        <v>35</v>
      </c>
      <c r="AE49" s="23">
        <f t="shared" si="50"/>
        <v>0</v>
      </c>
      <c r="AF49" s="23">
        <f t="shared" si="51"/>
        <v>50</v>
      </c>
      <c r="AG49" s="23">
        <f t="shared" si="52"/>
        <v>0</v>
      </c>
      <c r="AH49" s="23">
        <f t="shared" si="53"/>
        <v>60</v>
      </c>
      <c r="AI49" s="23">
        <f t="shared" si="54"/>
        <v>0</v>
      </c>
      <c r="AJ49" s="23">
        <f t="shared" si="55"/>
        <v>60</v>
      </c>
      <c r="AK49" s="23">
        <f t="shared" si="56"/>
        <v>0</v>
      </c>
      <c r="AL49" s="23">
        <f t="shared" si="57"/>
        <v>60</v>
      </c>
      <c r="AM49" s="23">
        <f t="shared" si="58"/>
        <v>0</v>
      </c>
    </row>
    <row r="50" spans="1:39" s="32" customFormat="1" ht="27" customHeight="1" thickBot="1" x14ac:dyDescent="0.35">
      <c r="A50" s="13">
        <v>45</v>
      </c>
      <c r="B50" s="13" t="s">
        <v>53</v>
      </c>
      <c r="C50" s="13" t="s">
        <v>107</v>
      </c>
      <c r="D50" s="25" t="s">
        <v>176</v>
      </c>
      <c r="E50" s="13">
        <f t="shared" si="1"/>
        <v>20</v>
      </c>
      <c r="F50" s="55" t="s">
        <v>14</v>
      </c>
      <c r="G50" s="69">
        <v>1</v>
      </c>
      <c r="H50" s="55"/>
      <c r="I50" s="55"/>
      <c r="J50" s="55" t="s">
        <v>13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14"/>
      <c r="W50" s="23">
        <f t="shared" si="18"/>
        <v>20</v>
      </c>
      <c r="X50" s="23">
        <f t="shared" si="43"/>
        <v>20</v>
      </c>
      <c r="Y50" s="23">
        <f t="shared" si="44"/>
        <v>1</v>
      </c>
      <c r="Z50" s="23">
        <f t="shared" si="45"/>
        <v>20</v>
      </c>
      <c r="AA50" s="23">
        <f t="shared" si="46"/>
        <v>0</v>
      </c>
      <c r="AB50" s="23">
        <f t="shared" si="47"/>
        <v>35</v>
      </c>
      <c r="AC50" s="23">
        <f t="shared" si="48"/>
        <v>0</v>
      </c>
      <c r="AD50" s="23">
        <f t="shared" si="49"/>
        <v>35</v>
      </c>
      <c r="AE50" s="23">
        <f t="shared" si="50"/>
        <v>0</v>
      </c>
      <c r="AF50" s="23">
        <f t="shared" si="51"/>
        <v>50</v>
      </c>
      <c r="AG50" s="23">
        <f t="shared" si="52"/>
        <v>0</v>
      </c>
      <c r="AH50" s="23">
        <f t="shared" si="53"/>
        <v>60</v>
      </c>
      <c r="AI50" s="23">
        <f t="shared" si="54"/>
        <v>0</v>
      </c>
      <c r="AJ50" s="23">
        <f t="shared" si="55"/>
        <v>60</v>
      </c>
      <c r="AK50" s="23">
        <f t="shared" si="56"/>
        <v>0</v>
      </c>
      <c r="AL50" s="23">
        <f t="shared" si="57"/>
        <v>60</v>
      </c>
      <c r="AM50" s="23">
        <f t="shared" si="58"/>
        <v>0</v>
      </c>
    </row>
    <row r="51" spans="1:39" s="32" customFormat="1" ht="27" customHeight="1" thickBot="1" x14ac:dyDescent="0.35">
      <c r="A51" s="13">
        <v>46</v>
      </c>
      <c r="B51" s="59" t="s">
        <v>136</v>
      </c>
      <c r="C51" s="59" t="s">
        <v>84</v>
      </c>
      <c r="D51" s="20"/>
      <c r="E51" s="13">
        <f t="shared" ref="E51" si="60">W51</f>
        <v>0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14"/>
      <c r="W51" s="23">
        <f t="shared" si="18"/>
        <v>0</v>
      </c>
      <c r="X51" s="23">
        <f t="shared" si="43"/>
        <v>20</v>
      </c>
      <c r="Y51" s="23">
        <f t="shared" si="44"/>
        <v>0</v>
      </c>
      <c r="Z51" s="23">
        <f t="shared" si="45"/>
        <v>20</v>
      </c>
      <c r="AA51" s="23">
        <f t="shared" si="46"/>
        <v>0</v>
      </c>
      <c r="AB51" s="23">
        <f t="shared" si="47"/>
        <v>35</v>
      </c>
      <c r="AC51" s="23">
        <f t="shared" si="48"/>
        <v>0</v>
      </c>
      <c r="AD51" s="23">
        <f t="shared" si="49"/>
        <v>35</v>
      </c>
      <c r="AE51" s="23">
        <f t="shared" si="50"/>
        <v>0</v>
      </c>
      <c r="AF51" s="23">
        <f t="shared" si="51"/>
        <v>50</v>
      </c>
      <c r="AG51" s="23">
        <f t="shared" si="52"/>
        <v>0</v>
      </c>
      <c r="AH51" s="23">
        <f t="shared" si="53"/>
        <v>60</v>
      </c>
      <c r="AI51" s="23">
        <f t="shared" si="54"/>
        <v>0</v>
      </c>
      <c r="AJ51" s="23">
        <f t="shared" si="55"/>
        <v>60</v>
      </c>
      <c r="AK51" s="23">
        <f t="shared" si="56"/>
        <v>0</v>
      </c>
      <c r="AL51" s="23">
        <f t="shared" si="57"/>
        <v>60</v>
      </c>
      <c r="AM51" s="23">
        <f t="shared" si="58"/>
        <v>0</v>
      </c>
    </row>
    <row r="52" spans="1:39" s="32" customFormat="1" ht="27" customHeight="1" thickBot="1" x14ac:dyDescent="0.35">
      <c r="A52" s="13">
        <v>47</v>
      </c>
      <c r="B52" s="13" t="s">
        <v>22</v>
      </c>
      <c r="C52" s="13" t="s">
        <v>23</v>
      </c>
      <c r="D52" s="20"/>
      <c r="E52" s="13">
        <f t="shared" si="1"/>
        <v>0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 t="s">
        <v>11</v>
      </c>
      <c r="S52" s="55"/>
      <c r="T52" s="55"/>
      <c r="U52" s="55"/>
      <c r="V52" s="14"/>
      <c r="W52" s="23">
        <f t="shared" si="18"/>
        <v>0</v>
      </c>
      <c r="X52" s="23">
        <f t="shared" si="43"/>
        <v>20</v>
      </c>
      <c r="Y52" s="23">
        <f t="shared" si="44"/>
        <v>0</v>
      </c>
      <c r="Z52" s="23">
        <f t="shared" si="45"/>
        <v>20</v>
      </c>
      <c r="AA52" s="23">
        <f t="shared" si="46"/>
        <v>0</v>
      </c>
      <c r="AB52" s="23">
        <f t="shared" si="47"/>
        <v>35</v>
      </c>
      <c r="AC52" s="23">
        <f t="shared" si="48"/>
        <v>0</v>
      </c>
      <c r="AD52" s="23">
        <f t="shared" si="49"/>
        <v>35</v>
      </c>
      <c r="AE52" s="23">
        <f t="shared" si="50"/>
        <v>0</v>
      </c>
      <c r="AF52" s="23">
        <f t="shared" si="51"/>
        <v>50</v>
      </c>
      <c r="AG52" s="23">
        <f t="shared" si="52"/>
        <v>0</v>
      </c>
      <c r="AH52" s="23">
        <f t="shared" si="53"/>
        <v>60</v>
      </c>
      <c r="AI52" s="23">
        <f t="shared" si="54"/>
        <v>0</v>
      </c>
      <c r="AJ52" s="23">
        <f t="shared" si="55"/>
        <v>60</v>
      </c>
      <c r="AK52" s="23">
        <f t="shared" si="56"/>
        <v>0</v>
      </c>
      <c r="AL52" s="23">
        <f t="shared" si="57"/>
        <v>60</v>
      </c>
      <c r="AM52" s="23">
        <f t="shared" si="58"/>
        <v>0</v>
      </c>
    </row>
    <row r="53" spans="1:39" s="32" customFormat="1" ht="27" customHeight="1" thickBot="1" x14ac:dyDescent="0.35">
      <c r="A53" s="13">
        <v>48</v>
      </c>
      <c r="B53" s="59" t="s">
        <v>137</v>
      </c>
      <c r="C53" s="59" t="s">
        <v>138</v>
      </c>
      <c r="D53" s="25" t="s">
        <v>176</v>
      </c>
      <c r="E53" s="13">
        <f t="shared" ref="E53" si="61">W53</f>
        <v>20</v>
      </c>
      <c r="F53" s="55" t="s">
        <v>14</v>
      </c>
      <c r="G53" s="55">
        <v>1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14"/>
      <c r="W53" s="23">
        <f t="shared" si="18"/>
        <v>20</v>
      </c>
      <c r="X53" s="23">
        <f t="shared" si="43"/>
        <v>20</v>
      </c>
      <c r="Y53" s="23">
        <f t="shared" si="44"/>
        <v>1</v>
      </c>
      <c r="Z53" s="23">
        <f t="shared" si="45"/>
        <v>20</v>
      </c>
      <c r="AA53" s="23">
        <f t="shared" si="46"/>
        <v>0</v>
      </c>
      <c r="AB53" s="23">
        <f t="shared" si="47"/>
        <v>35</v>
      </c>
      <c r="AC53" s="23">
        <f t="shared" si="48"/>
        <v>0</v>
      </c>
      <c r="AD53" s="23">
        <f t="shared" si="49"/>
        <v>35</v>
      </c>
      <c r="AE53" s="23">
        <f t="shared" si="50"/>
        <v>0</v>
      </c>
      <c r="AF53" s="23">
        <f t="shared" si="51"/>
        <v>50</v>
      </c>
      <c r="AG53" s="23">
        <f t="shared" si="52"/>
        <v>0</v>
      </c>
      <c r="AH53" s="23">
        <f t="shared" si="53"/>
        <v>60</v>
      </c>
      <c r="AI53" s="23">
        <f t="shared" si="54"/>
        <v>0</v>
      </c>
      <c r="AJ53" s="23">
        <f t="shared" si="55"/>
        <v>60</v>
      </c>
      <c r="AK53" s="23">
        <f t="shared" si="56"/>
        <v>0</v>
      </c>
      <c r="AL53" s="23">
        <f t="shared" si="57"/>
        <v>60</v>
      </c>
      <c r="AM53" s="23">
        <f t="shared" si="58"/>
        <v>0</v>
      </c>
    </row>
    <row r="54" spans="1:39" s="32" customFormat="1" ht="27" customHeight="1" thickBot="1" x14ac:dyDescent="0.35">
      <c r="A54" s="13">
        <v>49</v>
      </c>
      <c r="B54" s="13" t="s">
        <v>24</v>
      </c>
      <c r="C54" s="13" t="s">
        <v>108</v>
      </c>
      <c r="D54" s="20"/>
      <c r="E54" s="13">
        <f t="shared" si="1"/>
        <v>0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14"/>
      <c r="W54" s="23">
        <f t="shared" si="18"/>
        <v>0</v>
      </c>
      <c r="X54" s="23">
        <f t="shared" si="43"/>
        <v>20</v>
      </c>
      <c r="Y54" s="23">
        <f t="shared" si="44"/>
        <v>0</v>
      </c>
      <c r="Z54" s="23">
        <f t="shared" si="45"/>
        <v>20</v>
      </c>
      <c r="AA54" s="23">
        <f t="shared" si="46"/>
        <v>0</v>
      </c>
      <c r="AB54" s="23">
        <f t="shared" si="47"/>
        <v>35</v>
      </c>
      <c r="AC54" s="23">
        <f t="shared" si="48"/>
        <v>0</v>
      </c>
      <c r="AD54" s="23">
        <f t="shared" si="49"/>
        <v>35</v>
      </c>
      <c r="AE54" s="23">
        <f t="shared" si="50"/>
        <v>0</v>
      </c>
      <c r="AF54" s="23">
        <f t="shared" si="51"/>
        <v>50</v>
      </c>
      <c r="AG54" s="23">
        <f t="shared" si="52"/>
        <v>0</v>
      </c>
      <c r="AH54" s="23">
        <f t="shared" si="53"/>
        <v>60</v>
      </c>
      <c r="AI54" s="23">
        <f t="shared" si="54"/>
        <v>0</v>
      </c>
      <c r="AJ54" s="23">
        <f t="shared" si="55"/>
        <v>60</v>
      </c>
      <c r="AK54" s="23">
        <f t="shared" si="56"/>
        <v>0</v>
      </c>
      <c r="AL54" s="23">
        <f t="shared" si="57"/>
        <v>60</v>
      </c>
      <c r="AM54" s="23">
        <f t="shared" si="58"/>
        <v>0</v>
      </c>
    </row>
    <row r="55" spans="1:39" s="32" customFormat="1" ht="27" customHeight="1" thickBot="1" x14ac:dyDescent="0.35">
      <c r="A55" s="13">
        <v>50</v>
      </c>
      <c r="B55" s="59" t="s">
        <v>139</v>
      </c>
      <c r="C55" s="59" t="s">
        <v>140</v>
      </c>
      <c r="D55" s="20"/>
      <c r="E55" s="13">
        <f t="shared" si="1"/>
        <v>0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14"/>
      <c r="W55" s="23">
        <f t="shared" si="18"/>
        <v>0</v>
      </c>
      <c r="X55" s="23">
        <f t="shared" si="43"/>
        <v>20</v>
      </c>
      <c r="Y55" s="23">
        <f t="shared" si="44"/>
        <v>0</v>
      </c>
      <c r="Z55" s="23">
        <f t="shared" si="45"/>
        <v>20</v>
      </c>
      <c r="AA55" s="23">
        <f t="shared" si="46"/>
        <v>0</v>
      </c>
      <c r="AB55" s="23">
        <f t="shared" si="47"/>
        <v>35</v>
      </c>
      <c r="AC55" s="23">
        <f t="shared" si="48"/>
        <v>0</v>
      </c>
      <c r="AD55" s="23">
        <f t="shared" si="49"/>
        <v>35</v>
      </c>
      <c r="AE55" s="23">
        <f t="shared" si="50"/>
        <v>0</v>
      </c>
      <c r="AF55" s="23">
        <f t="shared" si="51"/>
        <v>50</v>
      </c>
      <c r="AG55" s="23">
        <f t="shared" si="52"/>
        <v>0</v>
      </c>
      <c r="AH55" s="23">
        <f t="shared" si="53"/>
        <v>60</v>
      </c>
      <c r="AI55" s="23">
        <f t="shared" si="54"/>
        <v>0</v>
      </c>
      <c r="AJ55" s="23">
        <f t="shared" si="55"/>
        <v>60</v>
      </c>
      <c r="AK55" s="23">
        <f t="shared" si="56"/>
        <v>0</v>
      </c>
      <c r="AL55" s="23">
        <f t="shared" si="57"/>
        <v>60</v>
      </c>
      <c r="AM55" s="23">
        <f t="shared" si="58"/>
        <v>0</v>
      </c>
    </row>
    <row r="56" spans="1:39" s="32" customFormat="1" ht="27" customHeight="1" thickBot="1" x14ac:dyDescent="0.35">
      <c r="A56" s="13">
        <v>51</v>
      </c>
      <c r="B56" s="13" t="s">
        <v>54</v>
      </c>
      <c r="C56" s="13" t="s">
        <v>10</v>
      </c>
      <c r="D56" s="25" t="s">
        <v>176</v>
      </c>
      <c r="E56" s="13">
        <f t="shared" si="1"/>
        <v>20</v>
      </c>
      <c r="F56" s="55" t="s">
        <v>14</v>
      </c>
      <c r="G56" s="55">
        <v>1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14"/>
      <c r="W56" s="23">
        <f t="shared" si="18"/>
        <v>20</v>
      </c>
      <c r="X56" s="23">
        <f t="shared" si="43"/>
        <v>20</v>
      </c>
      <c r="Y56" s="23">
        <f t="shared" si="44"/>
        <v>1</v>
      </c>
      <c r="Z56" s="23">
        <f t="shared" si="45"/>
        <v>20</v>
      </c>
      <c r="AA56" s="23">
        <f t="shared" si="46"/>
        <v>0</v>
      </c>
      <c r="AB56" s="23">
        <f t="shared" si="47"/>
        <v>35</v>
      </c>
      <c r="AC56" s="23">
        <f t="shared" si="48"/>
        <v>0</v>
      </c>
      <c r="AD56" s="23">
        <f t="shared" si="49"/>
        <v>35</v>
      </c>
      <c r="AE56" s="23">
        <f t="shared" si="50"/>
        <v>0</v>
      </c>
      <c r="AF56" s="23">
        <f t="shared" si="51"/>
        <v>50</v>
      </c>
      <c r="AG56" s="23">
        <f t="shared" si="52"/>
        <v>0</v>
      </c>
      <c r="AH56" s="23">
        <f t="shared" si="53"/>
        <v>60</v>
      </c>
      <c r="AI56" s="23">
        <f t="shared" si="54"/>
        <v>0</v>
      </c>
      <c r="AJ56" s="23">
        <f t="shared" si="55"/>
        <v>60</v>
      </c>
      <c r="AK56" s="23">
        <f t="shared" si="56"/>
        <v>0</v>
      </c>
      <c r="AL56" s="23">
        <f t="shared" si="57"/>
        <v>60</v>
      </c>
      <c r="AM56" s="23">
        <f t="shared" si="58"/>
        <v>0</v>
      </c>
    </row>
    <row r="57" spans="1:39" s="32" customFormat="1" ht="27" customHeight="1" thickBot="1" x14ac:dyDescent="0.35">
      <c r="A57" s="13">
        <v>52</v>
      </c>
      <c r="B57" s="13" t="s">
        <v>73</v>
      </c>
      <c r="C57" s="13" t="s">
        <v>109</v>
      </c>
      <c r="D57" s="25" t="s">
        <v>176</v>
      </c>
      <c r="E57" s="13">
        <f t="shared" si="1"/>
        <v>20</v>
      </c>
      <c r="F57" s="55" t="s">
        <v>13</v>
      </c>
      <c r="G57" s="69">
        <v>1</v>
      </c>
      <c r="H57" s="55"/>
      <c r="I57" s="55"/>
      <c r="J57" s="55" t="s">
        <v>11</v>
      </c>
      <c r="K57" s="55"/>
      <c r="L57" s="55"/>
      <c r="M57" s="55"/>
      <c r="N57" s="55" t="s">
        <v>11</v>
      </c>
      <c r="O57" s="55"/>
      <c r="P57" s="55"/>
      <c r="Q57" s="55"/>
      <c r="R57" s="55" t="s">
        <v>11</v>
      </c>
      <c r="S57" s="55"/>
      <c r="T57" s="55"/>
      <c r="U57" s="55"/>
      <c r="V57" s="14"/>
      <c r="W57" s="23">
        <f t="shared" si="18"/>
        <v>20</v>
      </c>
      <c r="X57" s="23">
        <f t="shared" si="43"/>
        <v>20</v>
      </c>
      <c r="Y57" s="23">
        <f t="shared" si="44"/>
        <v>1</v>
      </c>
      <c r="Z57" s="23">
        <f t="shared" si="45"/>
        <v>20</v>
      </c>
      <c r="AA57" s="23">
        <f t="shared" si="46"/>
        <v>0</v>
      </c>
      <c r="AB57" s="23">
        <f t="shared" si="47"/>
        <v>35</v>
      </c>
      <c r="AC57" s="23">
        <f t="shared" si="48"/>
        <v>0</v>
      </c>
      <c r="AD57" s="23">
        <f t="shared" si="49"/>
        <v>35</v>
      </c>
      <c r="AE57" s="23">
        <f t="shared" si="50"/>
        <v>0</v>
      </c>
      <c r="AF57" s="23">
        <f t="shared" si="51"/>
        <v>50</v>
      </c>
      <c r="AG57" s="23">
        <f t="shared" si="52"/>
        <v>0</v>
      </c>
      <c r="AH57" s="23">
        <f t="shared" si="53"/>
        <v>60</v>
      </c>
      <c r="AI57" s="23">
        <f t="shared" si="54"/>
        <v>0</v>
      </c>
      <c r="AJ57" s="23">
        <f t="shared" si="55"/>
        <v>60</v>
      </c>
      <c r="AK57" s="23">
        <f t="shared" si="56"/>
        <v>0</v>
      </c>
      <c r="AL57" s="23">
        <f t="shared" si="57"/>
        <v>60</v>
      </c>
      <c r="AM57" s="23">
        <f t="shared" si="58"/>
        <v>0</v>
      </c>
    </row>
    <row r="58" spans="1:39" s="32" customFormat="1" ht="27" customHeight="1" thickBot="1" x14ac:dyDescent="0.35">
      <c r="A58" s="13">
        <v>53</v>
      </c>
      <c r="B58" s="13" t="s">
        <v>74</v>
      </c>
      <c r="C58" s="13" t="s">
        <v>110</v>
      </c>
      <c r="D58" s="20"/>
      <c r="E58" s="13">
        <f t="shared" si="1"/>
        <v>0</v>
      </c>
      <c r="F58" s="55" t="s">
        <v>14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14"/>
      <c r="W58" s="23">
        <f t="shared" si="18"/>
        <v>0</v>
      </c>
      <c r="X58" s="23">
        <f t="shared" si="43"/>
        <v>20</v>
      </c>
      <c r="Y58" s="23">
        <f t="shared" si="44"/>
        <v>0</v>
      </c>
      <c r="Z58" s="23">
        <f t="shared" si="45"/>
        <v>20</v>
      </c>
      <c r="AA58" s="23">
        <f t="shared" si="46"/>
        <v>0</v>
      </c>
      <c r="AB58" s="23">
        <f t="shared" si="47"/>
        <v>35</v>
      </c>
      <c r="AC58" s="23">
        <f t="shared" si="48"/>
        <v>0</v>
      </c>
      <c r="AD58" s="23">
        <f t="shared" si="49"/>
        <v>35</v>
      </c>
      <c r="AE58" s="23">
        <f t="shared" si="50"/>
        <v>0</v>
      </c>
      <c r="AF58" s="23">
        <f t="shared" si="51"/>
        <v>50</v>
      </c>
      <c r="AG58" s="23">
        <f t="shared" si="52"/>
        <v>0</v>
      </c>
      <c r="AH58" s="23">
        <f t="shared" si="53"/>
        <v>60</v>
      </c>
      <c r="AI58" s="23">
        <f t="shared" si="54"/>
        <v>0</v>
      </c>
      <c r="AJ58" s="23">
        <f t="shared" si="55"/>
        <v>60</v>
      </c>
      <c r="AK58" s="23">
        <f t="shared" si="56"/>
        <v>0</v>
      </c>
      <c r="AL58" s="23">
        <f t="shared" si="57"/>
        <v>60</v>
      </c>
      <c r="AM58" s="23">
        <f t="shared" si="58"/>
        <v>0</v>
      </c>
    </row>
    <row r="59" spans="1:39" s="32" customFormat="1" ht="27" customHeight="1" thickBot="1" x14ac:dyDescent="0.35">
      <c r="A59" s="13">
        <v>54</v>
      </c>
      <c r="B59" s="13" t="s">
        <v>25</v>
      </c>
      <c r="C59" s="13" t="s">
        <v>111</v>
      </c>
      <c r="D59" s="20"/>
      <c r="E59" s="13">
        <f t="shared" si="1"/>
        <v>0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14"/>
      <c r="W59" s="23">
        <f t="shared" si="18"/>
        <v>0</v>
      </c>
      <c r="X59" s="23">
        <f t="shared" si="43"/>
        <v>20</v>
      </c>
      <c r="Y59" s="23">
        <f t="shared" si="44"/>
        <v>0</v>
      </c>
      <c r="Z59" s="23">
        <f t="shared" si="45"/>
        <v>20</v>
      </c>
      <c r="AA59" s="23">
        <f t="shared" si="46"/>
        <v>0</v>
      </c>
      <c r="AB59" s="23">
        <f t="shared" si="47"/>
        <v>35</v>
      </c>
      <c r="AC59" s="23">
        <f t="shared" si="48"/>
        <v>0</v>
      </c>
      <c r="AD59" s="23">
        <f t="shared" si="49"/>
        <v>35</v>
      </c>
      <c r="AE59" s="23">
        <f t="shared" si="50"/>
        <v>0</v>
      </c>
      <c r="AF59" s="23">
        <f t="shared" si="51"/>
        <v>50</v>
      </c>
      <c r="AG59" s="23">
        <f t="shared" si="52"/>
        <v>0</v>
      </c>
      <c r="AH59" s="23">
        <f t="shared" si="53"/>
        <v>60</v>
      </c>
      <c r="AI59" s="23">
        <f t="shared" si="54"/>
        <v>0</v>
      </c>
      <c r="AJ59" s="23">
        <f t="shared" si="55"/>
        <v>60</v>
      </c>
      <c r="AK59" s="23">
        <f t="shared" si="56"/>
        <v>0</v>
      </c>
      <c r="AL59" s="23">
        <f t="shared" si="57"/>
        <v>60</v>
      </c>
      <c r="AM59" s="23">
        <f t="shared" si="58"/>
        <v>0</v>
      </c>
    </row>
    <row r="60" spans="1:39" s="32" customFormat="1" ht="27" customHeight="1" thickBot="1" x14ac:dyDescent="0.35">
      <c r="A60" s="13">
        <v>55</v>
      </c>
      <c r="B60" s="13" t="s">
        <v>26</v>
      </c>
      <c r="C60" s="13" t="s">
        <v>112</v>
      </c>
      <c r="D60" s="25" t="s">
        <v>176</v>
      </c>
      <c r="E60" s="13">
        <f t="shared" si="1"/>
        <v>20</v>
      </c>
      <c r="F60" s="55" t="s">
        <v>31</v>
      </c>
      <c r="G60" s="55">
        <v>1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14"/>
      <c r="W60" s="23">
        <f t="shared" si="18"/>
        <v>20</v>
      </c>
      <c r="X60" s="23">
        <f t="shared" si="43"/>
        <v>20</v>
      </c>
      <c r="Y60" s="23">
        <f t="shared" si="44"/>
        <v>1</v>
      </c>
      <c r="Z60" s="23">
        <f t="shared" si="45"/>
        <v>20</v>
      </c>
      <c r="AA60" s="23">
        <f t="shared" si="46"/>
        <v>0</v>
      </c>
      <c r="AB60" s="23">
        <f t="shared" si="47"/>
        <v>35</v>
      </c>
      <c r="AC60" s="23">
        <f t="shared" si="48"/>
        <v>0</v>
      </c>
      <c r="AD60" s="23">
        <f t="shared" si="49"/>
        <v>35</v>
      </c>
      <c r="AE60" s="23">
        <f t="shared" si="50"/>
        <v>0</v>
      </c>
      <c r="AF60" s="23">
        <f t="shared" si="51"/>
        <v>50</v>
      </c>
      <c r="AG60" s="23">
        <f t="shared" si="52"/>
        <v>0</v>
      </c>
      <c r="AH60" s="23">
        <f t="shared" si="53"/>
        <v>60</v>
      </c>
      <c r="AI60" s="23">
        <f t="shared" si="54"/>
        <v>0</v>
      </c>
      <c r="AJ60" s="23">
        <f t="shared" si="55"/>
        <v>60</v>
      </c>
      <c r="AK60" s="23">
        <f t="shared" si="56"/>
        <v>0</v>
      </c>
      <c r="AL60" s="23">
        <f t="shared" si="57"/>
        <v>60</v>
      </c>
      <c r="AM60" s="23">
        <f t="shared" si="58"/>
        <v>0</v>
      </c>
    </row>
    <row r="61" spans="1:39" s="32" customFormat="1" ht="27" customHeight="1" thickBot="1" x14ac:dyDescent="0.35">
      <c r="A61" s="13">
        <v>56</v>
      </c>
      <c r="B61" s="13" t="s">
        <v>27</v>
      </c>
      <c r="C61" s="13" t="s">
        <v>82</v>
      </c>
      <c r="D61" s="20"/>
      <c r="E61" s="13">
        <f t="shared" si="1"/>
        <v>0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14"/>
      <c r="W61" s="23">
        <f t="shared" si="18"/>
        <v>0</v>
      </c>
      <c r="X61" s="23">
        <f t="shared" si="43"/>
        <v>20</v>
      </c>
      <c r="Y61" s="23">
        <f t="shared" si="44"/>
        <v>0</v>
      </c>
      <c r="Z61" s="23">
        <f t="shared" si="45"/>
        <v>20</v>
      </c>
      <c r="AA61" s="23">
        <f t="shared" si="46"/>
        <v>0</v>
      </c>
      <c r="AB61" s="23">
        <f t="shared" si="47"/>
        <v>35</v>
      </c>
      <c r="AC61" s="23">
        <f t="shared" si="48"/>
        <v>0</v>
      </c>
      <c r="AD61" s="23">
        <f t="shared" si="49"/>
        <v>35</v>
      </c>
      <c r="AE61" s="23">
        <f t="shared" si="50"/>
        <v>0</v>
      </c>
      <c r="AF61" s="23">
        <f t="shared" si="51"/>
        <v>50</v>
      </c>
      <c r="AG61" s="23">
        <f t="shared" si="52"/>
        <v>0</v>
      </c>
      <c r="AH61" s="23">
        <f t="shared" si="53"/>
        <v>60</v>
      </c>
      <c r="AI61" s="23">
        <f t="shared" si="54"/>
        <v>0</v>
      </c>
      <c r="AJ61" s="23">
        <f t="shared" si="55"/>
        <v>60</v>
      </c>
      <c r="AK61" s="23">
        <f t="shared" si="56"/>
        <v>0</v>
      </c>
      <c r="AL61" s="23">
        <f t="shared" si="57"/>
        <v>60</v>
      </c>
      <c r="AM61" s="23">
        <f t="shared" si="58"/>
        <v>0</v>
      </c>
    </row>
    <row r="62" spans="1:39" s="32" customFormat="1" ht="27" customHeight="1" thickBot="1" x14ac:dyDescent="0.35">
      <c r="A62" s="13">
        <v>57</v>
      </c>
      <c r="B62" s="13" t="s">
        <v>28</v>
      </c>
      <c r="C62" s="13" t="s">
        <v>99</v>
      </c>
      <c r="D62" s="20"/>
      <c r="E62" s="13">
        <f t="shared" si="1"/>
        <v>0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14"/>
      <c r="W62" s="23">
        <f t="shared" si="18"/>
        <v>0</v>
      </c>
      <c r="X62" s="23">
        <f t="shared" si="43"/>
        <v>20</v>
      </c>
      <c r="Y62" s="23">
        <f t="shared" si="44"/>
        <v>0</v>
      </c>
      <c r="Z62" s="23">
        <f t="shared" si="45"/>
        <v>20</v>
      </c>
      <c r="AA62" s="23">
        <f t="shared" si="46"/>
        <v>0</v>
      </c>
      <c r="AB62" s="23">
        <f t="shared" si="47"/>
        <v>35</v>
      </c>
      <c r="AC62" s="23">
        <f t="shared" si="48"/>
        <v>0</v>
      </c>
      <c r="AD62" s="23">
        <f t="shared" si="49"/>
        <v>35</v>
      </c>
      <c r="AE62" s="23">
        <f t="shared" si="50"/>
        <v>0</v>
      </c>
      <c r="AF62" s="23">
        <f t="shared" si="51"/>
        <v>50</v>
      </c>
      <c r="AG62" s="23">
        <f t="shared" si="52"/>
        <v>0</v>
      </c>
      <c r="AH62" s="23">
        <f t="shared" si="53"/>
        <v>60</v>
      </c>
      <c r="AI62" s="23">
        <f t="shared" si="54"/>
        <v>0</v>
      </c>
      <c r="AJ62" s="23">
        <f t="shared" si="55"/>
        <v>60</v>
      </c>
      <c r="AK62" s="23">
        <f t="shared" si="56"/>
        <v>0</v>
      </c>
      <c r="AL62" s="23">
        <f t="shared" si="57"/>
        <v>60</v>
      </c>
      <c r="AM62" s="23">
        <f t="shared" si="58"/>
        <v>0</v>
      </c>
    </row>
    <row r="63" spans="1:39" s="32" customFormat="1" ht="27" customHeight="1" thickBot="1" x14ac:dyDescent="0.35">
      <c r="A63" s="13">
        <v>58</v>
      </c>
      <c r="B63" s="59" t="s">
        <v>146</v>
      </c>
      <c r="C63" s="59" t="s">
        <v>147</v>
      </c>
      <c r="D63" s="20"/>
      <c r="E63" s="13">
        <f t="shared" ref="E63" si="62">W63</f>
        <v>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14"/>
      <c r="W63" s="23">
        <f t="shared" si="18"/>
        <v>0</v>
      </c>
      <c r="X63" s="23">
        <f t="shared" si="43"/>
        <v>20</v>
      </c>
      <c r="Y63" s="23">
        <f t="shared" si="44"/>
        <v>0</v>
      </c>
      <c r="Z63" s="23">
        <f t="shared" si="45"/>
        <v>20</v>
      </c>
      <c r="AA63" s="23">
        <f t="shared" si="46"/>
        <v>0</v>
      </c>
      <c r="AB63" s="23">
        <f t="shared" si="47"/>
        <v>35</v>
      </c>
      <c r="AC63" s="23">
        <f t="shared" si="48"/>
        <v>0</v>
      </c>
      <c r="AD63" s="23">
        <f t="shared" si="49"/>
        <v>35</v>
      </c>
      <c r="AE63" s="23">
        <f t="shared" si="50"/>
        <v>0</v>
      </c>
      <c r="AF63" s="23">
        <f t="shared" si="51"/>
        <v>50</v>
      </c>
      <c r="AG63" s="23">
        <f t="shared" si="52"/>
        <v>0</v>
      </c>
      <c r="AH63" s="23">
        <f t="shared" si="53"/>
        <v>60</v>
      </c>
      <c r="AI63" s="23">
        <f t="shared" si="54"/>
        <v>0</v>
      </c>
      <c r="AJ63" s="23">
        <f t="shared" si="55"/>
        <v>60</v>
      </c>
      <c r="AK63" s="23">
        <f t="shared" si="56"/>
        <v>0</v>
      </c>
      <c r="AL63" s="23">
        <f t="shared" si="57"/>
        <v>60</v>
      </c>
      <c r="AM63" s="23">
        <f t="shared" si="58"/>
        <v>0</v>
      </c>
    </row>
    <row r="64" spans="1:39" s="32" customFormat="1" ht="27" customHeight="1" thickBot="1" x14ac:dyDescent="0.35">
      <c r="A64" s="13">
        <v>59</v>
      </c>
      <c r="B64" s="59" t="s">
        <v>155</v>
      </c>
      <c r="C64" s="59" t="s">
        <v>156</v>
      </c>
      <c r="D64" s="20" t="s">
        <v>163</v>
      </c>
      <c r="E64" s="13">
        <f t="shared" ref="E64" si="63">W64</f>
        <v>20</v>
      </c>
      <c r="F64" s="55" t="s">
        <v>13</v>
      </c>
      <c r="G64" s="69">
        <v>1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14"/>
      <c r="W64" s="23">
        <f t="shared" si="18"/>
        <v>20</v>
      </c>
      <c r="X64" s="23">
        <f t="shared" si="43"/>
        <v>20</v>
      </c>
      <c r="Y64" s="23">
        <f t="shared" si="44"/>
        <v>1</v>
      </c>
      <c r="Z64" s="23">
        <f t="shared" si="45"/>
        <v>20</v>
      </c>
      <c r="AA64" s="23">
        <f t="shared" si="46"/>
        <v>0</v>
      </c>
      <c r="AB64" s="23">
        <f t="shared" si="47"/>
        <v>35</v>
      </c>
      <c r="AC64" s="23">
        <f t="shared" si="48"/>
        <v>0</v>
      </c>
      <c r="AD64" s="23">
        <f t="shared" si="49"/>
        <v>35</v>
      </c>
      <c r="AE64" s="23">
        <f t="shared" si="50"/>
        <v>0</v>
      </c>
      <c r="AF64" s="23">
        <f t="shared" si="51"/>
        <v>50</v>
      </c>
      <c r="AG64" s="23">
        <f t="shared" si="52"/>
        <v>0</v>
      </c>
      <c r="AH64" s="23">
        <f t="shared" si="53"/>
        <v>60</v>
      </c>
      <c r="AI64" s="23">
        <f t="shared" si="54"/>
        <v>0</v>
      </c>
      <c r="AJ64" s="23">
        <f t="shared" si="55"/>
        <v>60</v>
      </c>
      <c r="AK64" s="23">
        <f t="shared" si="56"/>
        <v>0</v>
      </c>
      <c r="AL64" s="23">
        <f t="shared" si="57"/>
        <v>60</v>
      </c>
      <c r="AM64" s="23">
        <f t="shared" si="58"/>
        <v>0</v>
      </c>
    </row>
    <row r="65" spans="1:39" s="32" customFormat="1" ht="27" customHeight="1" thickBot="1" x14ac:dyDescent="0.35">
      <c r="A65" s="13">
        <v>60</v>
      </c>
      <c r="B65" s="13" t="s">
        <v>75</v>
      </c>
      <c r="C65" s="13" t="s">
        <v>113</v>
      </c>
      <c r="D65" s="20"/>
      <c r="E65" s="13">
        <f t="shared" si="1"/>
        <v>0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14"/>
      <c r="W65" s="23">
        <f t="shared" si="18"/>
        <v>0</v>
      </c>
      <c r="X65" s="23">
        <f t="shared" si="43"/>
        <v>20</v>
      </c>
      <c r="Y65" s="23">
        <f t="shared" si="44"/>
        <v>0</v>
      </c>
      <c r="Z65" s="23">
        <f t="shared" si="45"/>
        <v>20</v>
      </c>
      <c r="AA65" s="23">
        <f t="shared" si="46"/>
        <v>0</v>
      </c>
      <c r="AB65" s="23">
        <f t="shared" si="47"/>
        <v>35</v>
      </c>
      <c r="AC65" s="23">
        <f t="shared" si="48"/>
        <v>0</v>
      </c>
      <c r="AD65" s="23">
        <f t="shared" si="49"/>
        <v>35</v>
      </c>
      <c r="AE65" s="23">
        <f t="shared" si="50"/>
        <v>0</v>
      </c>
      <c r="AF65" s="23">
        <f t="shared" si="51"/>
        <v>50</v>
      </c>
      <c r="AG65" s="23">
        <f t="shared" si="52"/>
        <v>0</v>
      </c>
      <c r="AH65" s="23">
        <f t="shared" si="53"/>
        <v>60</v>
      </c>
      <c r="AI65" s="23">
        <f t="shared" si="54"/>
        <v>0</v>
      </c>
      <c r="AJ65" s="23">
        <f t="shared" si="55"/>
        <v>60</v>
      </c>
      <c r="AK65" s="23">
        <f t="shared" si="56"/>
        <v>0</v>
      </c>
      <c r="AL65" s="23">
        <f t="shared" si="57"/>
        <v>60</v>
      </c>
      <c r="AM65" s="23">
        <f t="shared" si="58"/>
        <v>0</v>
      </c>
    </row>
    <row r="66" spans="1:39" s="32" customFormat="1" ht="27" customHeight="1" thickBot="1" x14ac:dyDescent="0.35">
      <c r="A66" s="13">
        <v>61</v>
      </c>
      <c r="B66" s="13" t="s">
        <v>76</v>
      </c>
      <c r="C66" s="13" t="s">
        <v>114</v>
      </c>
      <c r="D66" s="20"/>
      <c r="E66" s="13">
        <f t="shared" si="1"/>
        <v>0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14"/>
      <c r="W66" s="23">
        <f t="shared" si="18"/>
        <v>0</v>
      </c>
      <c r="X66" s="23">
        <f t="shared" si="43"/>
        <v>20</v>
      </c>
      <c r="Y66" s="23">
        <f t="shared" si="44"/>
        <v>0</v>
      </c>
      <c r="Z66" s="23">
        <f t="shared" si="45"/>
        <v>20</v>
      </c>
      <c r="AA66" s="23">
        <f t="shared" si="46"/>
        <v>0</v>
      </c>
      <c r="AB66" s="23">
        <f t="shared" si="47"/>
        <v>35</v>
      </c>
      <c r="AC66" s="23">
        <f t="shared" si="48"/>
        <v>0</v>
      </c>
      <c r="AD66" s="23">
        <f t="shared" si="49"/>
        <v>35</v>
      </c>
      <c r="AE66" s="23">
        <f t="shared" si="50"/>
        <v>0</v>
      </c>
      <c r="AF66" s="23">
        <f t="shared" si="51"/>
        <v>50</v>
      </c>
      <c r="AG66" s="23">
        <f t="shared" si="52"/>
        <v>0</v>
      </c>
      <c r="AH66" s="23">
        <f t="shared" si="53"/>
        <v>60</v>
      </c>
      <c r="AI66" s="23">
        <f t="shared" si="54"/>
        <v>0</v>
      </c>
      <c r="AJ66" s="23">
        <f t="shared" si="55"/>
        <v>60</v>
      </c>
      <c r="AK66" s="23">
        <f t="shared" si="56"/>
        <v>0</v>
      </c>
      <c r="AL66" s="23">
        <f t="shared" si="57"/>
        <v>60</v>
      </c>
      <c r="AM66" s="23">
        <f t="shared" si="58"/>
        <v>0</v>
      </c>
    </row>
    <row r="67" spans="1:39" s="32" customFormat="1" ht="27" customHeight="1" thickBot="1" x14ac:dyDescent="0.35">
      <c r="A67" s="13">
        <v>62</v>
      </c>
      <c r="B67" s="13" t="s">
        <v>29</v>
      </c>
      <c r="C67" s="13" t="s">
        <v>115</v>
      </c>
      <c r="D67" s="20" t="s">
        <v>163</v>
      </c>
      <c r="E67" s="13">
        <f t="shared" si="1"/>
        <v>20</v>
      </c>
      <c r="F67" s="55" t="s">
        <v>31</v>
      </c>
      <c r="G67" s="55">
        <v>1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14"/>
      <c r="W67" s="23">
        <f t="shared" si="18"/>
        <v>20</v>
      </c>
      <c r="X67" s="23">
        <f t="shared" si="43"/>
        <v>20</v>
      </c>
      <c r="Y67" s="23">
        <f t="shared" si="44"/>
        <v>1</v>
      </c>
      <c r="Z67" s="23">
        <f t="shared" si="45"/>
        <v>20</v>
      </c>
      <c r="AA67" s="23">
        <f t="shared" si="46"/>
        <v>0</v>
      </c>
      <c r="AB67" s="23">
        <f t="shared" si="47"/>
        <v>35</v>
      </c>
      <c r="AC67" s="23">
        <f t="shared" si="48"/>
        <v>0</v>
      </c>
      <c r="AD67" s="23">
        <f t="shared" si="49"/>
        <v>35</v>
      </c>
      <c r="AE67" s="23">
        <f t="shared" si="50"/>
        <v>0</v>
      </c>
      <c r="AF67" s="23">
        <f t="shared" si="51"/>
        <v>50</v>
      </c>
      <c r="AG67" s="23">
        <f t="shared" si="52"/>
        <v>0</v>
      </c>
      <c r="AH67" s="23">
        <f t="shared" si="53"/>
        <v>60</v>
      </c>
      <c r="AI67" s="23">
        <f t="shared" si="54"/>
        <v>0</v>
      </c>
      <c r="AJ67" s="23">
        <f t="shared" si="55"/>
        <v>60</v>
      </c>
      <c r="AK67" s="23">
        <f t="shared" si="56"/>
        <v>0</v>
      </c>
      <c r="AL67" s="23">
        <f t="shared" si="57"/>
        <v>60</v>
      </c>
      <c r="AM67" s="23">
        <f t="shared" si="58"/>
        <v>0</v>
      </c>
    </row>
    <row r="68" spans="1:39" s="32" customFormat="1" ht="27" customHeight="1" thickBot="1" x14ac:dyDescent="0.35">
      <c r="A68" s="13">
        <v>63</v>
      </c>
      <c r="B68" s="59" t="s">
        <v>141</v>
      </c>
      <c r="C68" s="59" t="s">
        <v>142</v>
      </c>
      <c r="D68" s="20" t="s">
        <v>163</v>
      </c>
      <c r="E68" s="13">
        <f t="shared" ref="E68" si="64">W68</f>
        <v>20</v>
      </c>
      <c r="F68" s="55" t="s">
        <v>31</v>
      </c>
      <c r="G68" s="55">
        <v>1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14"/>
      <c r="W68" s="23">
        <f t="shared" si="18"/>
        <v>20</v>
      </c>
      <c r="X68" s="23">
        <f t="shared" si="43"/>
        <v>20</v>
      </c>
      <c r="Y68" s="23">
        <f t="shared" si="44"/>
        <v>1</v>
      </c>
      <c r="Z68" s="23">
        <f t="shared" si="45"/>
        <v>20</v>
      </c>
      <c r="AA68" s="23">
        <f t="shared" si="46"/>
        <v>0</v>
      </c>
      <c r="AB68" s="23">
        <f t="shared" si="47"/>
        <v>35</v>
      </c>
      <c r="AC68" s="23">
        <f t="shared" si="48"/>
        <v>0</v>
      </c>
      <c r="AD68" s="23">
        <f t="shared" si="49"/>
        <v>35</v>
      </c>
      <c r="AE68" s="23">
        <f t="shared" si="50"/>
        <v>0</v>
      </c>
      <c r="AF68" s="23">
        <f t="shared" si="51"/>
        <v>50</v>
      </c>
      <c r="AG68" s="23">
        <f t="shared" si="52"/>
        <v>0</v>
      </c>
      <c r="AH68" s="23">
        <f t="shared" si="53"/>
        <v>60</v>
      </c>
      <c r="AI68" s="23">
        <f t="shared" si="54"/>
        <v>0</v>
      </c>
      <c r="AJ68" s="23">
        <f t="shared" si="55"/>
        <v>60</v>
      </c>
      <c r="AK68" s="23">
        <f t="shared" si="56"/>
        <v>0</v>
      </c>
      <c r="AL68" s="23">
        <f t="shared" si="57"/>
        <v>60</v>
      </c>
      <c r="AM68" s="23">
        <f t="shared" si="58"/>
        <v>0</v>
      </c>
    </row>
    <row r="69" spans="1:39" s="32" customFormat="1" ht="27" customHeight="1" thickBot="1" x14ac:dyDescent="0.35">
      <c r="A69" s="13">
        <v>64</v>
      </c>
      <c r="B69" s="13" t="s">
        <v>55</v>
      </c>
      <c r="C69" s="13" t="s">
        <v>116</v>
      </c>
      <c r="D69" s="20" t="s">
        <v>163</v>
      </c>
      <c r="E69" s="13">
        <f t="shared" ref="E69" si="65">W69</f>
        <v>20</v>
      </c>
      <c r="F69" s="55"/>
      <c r="G69" s="55"/>
      <c r="H69" s="55" t="s">
        <v>34</v>
      </c>
      <c r="I69" s="55">
        <v>1</v>
      </c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14"/>
      <c r="W69" s="23">
        <f t="shared" si="18"/>
        <v>20</v>
      </c>
      <c r="X69" s="23">
        <f t="shared" si="43"/>
        <v>20</v>
      </c>
      <c r="Y69" s="23">
        <f t="shared" si="44"/>
        <v>0</v>
      </c>
      <c r="Z69" s="23">
        <f t="shared" si="45"/>
        <v>20</v>
      </c>
      <c r="AA69" s="23">
        <f t="shared" si="46"/>
        <v>1</v>
      </c>
      <c r="AB69" s="23">
        <f t="shared" si="47"/>
        <v>35</v>
      </c>
      <c r="AC69" s="23">
        <f t="shared" si="48"/>
        <v>0</v>
      </c>
      <c r="AD69" s="23">
        <f t="shared" si="49"/>
        <v>35</v>
      </c>
      <c r="AE69" s="23">
        <f t="shared" si="50"/>
        <v>0</v>
      </c>
      <c r="AF69" s="23">
        <f t="shared" si="51"/>
        <v>50</v>
      </c>
      <c r="AG69" s="23">
        <f t="shared" si="52"/>
        <v>0</v>
      </c>
      <c r="AH69" s="23">
        <f t="shared" si="53"/>
        <v>60</v>
      </c>
      <c r="AI69" s="23">
        <f t="shared" si="54"/>
        <v>0</v>
      </c>
      <c r="AJ69" s="23">
        <f t="shared" si="55"/>
        <v>60</v>
      </c>
      <c r="AK69" s="23">
        <f t="shared" si="56"/>
        <v>0</v>
      </c>
      <c r="AL69" s="23">
        <f t="shared" si="57"/>
        <v>60</v>
      </c>
      <c r="AM69" s="23">
        <f t="shared" si="58"/>
        <v>0</v>
      </c>
    </row>
    <row r="70" spans="1:39" s="32" customFormat="1" ht="27" customHeight="1" thickBot="1" x14ac:dyDescent="0.35">
      <c r="A70" s="13">
        <v>65</v>
      </c>
      <c r="B70" s="13" t="s">
        <v>77</v>
      </c>
      <c r="C70" s="13" t="s">
        <v>117</v>
      </c>
      <c r="D70" s="20"/>
      <c r="E70" s="13">
        <f t="shared" si="1"/>
        <v>0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14"/>
      <c r="W70" s="23">
        <f t="shared" si="18"/>
        <v>0</v>
      </c>
      <c r="X70" s="23">
        <f t="shared" si="43"/>
        <v>20</v>
      </c>
      <c r="Y70" s="23">
        <f t="shared" si="44"/>
        <v>0</v>
      </c>
      <c r="Z70" s="23">
        <f t="shared" si="45"/>
        <v>20</v>
      </c>
      <c r="AA70" s="23">
        <f t="shared" si="46"/>
        <v>0</v>
      </c>
      <c r="AB70" s="23">
        <f t="shared" si="47"/>
        <v>35</v>
      </c>
      <c r="AC70" s="23">
        <f t="shared" si="48"/>
        <v>0</v>
      </c>
      <c r="AD70" s="23">
        <f t="shared" si="49"/>
        <v>35</v>
      </c>
      <c r="AE70" s="23">
        <f t="shared" si="50"/>
        <v>0</v>
      </c>
      <c r="AF70" s="23">
        <f t="shared" si="51"/>
        <v>50</v>
      </c>
      <c r="AG70" s="23">
        <f t="shared" si="52"/>
        <v>0</v>
      </c>
      <c r="AH70" s="23">
        <f t="shared" si="53"/>
        <v>60</v>
      </c>
      <c r="AI70" s="23">
        <f t="shared" si="54"/>
        <v>0</v>
      </c>
      <c r="AJ70" s="23">
        <f t="shared" si="55"/>
        <v>60</v>
      </c>
      <c r="AK70" s="23">
        <f t="shared" si="56"/>
        <v>0</v>
      </c>
      <c r="AL70" s="23">
        <f t="shared" si="57"/>
        <v>60</v>
      </c>
      <c r="AM70" s="23">
        <f t="shared" si="58"/>
        <v>0</v>
      </c>
    </row>
    <row r="71" spans="1:39" s="32" customFormat="1" ht="27" customHeight="1" thickBot="1" x14ac:dyDescent="0.35">
      <c r="A71" s="13">
        <v>66</v>
      </c>
      <c r="B71" s="13" t="s">
        <v>8</v>
      </c>
      <c r="C71" s="13" t="s">
        <v>118</v>
      </c>
      <c r="D71" s="20" t="s">
        <v>163</v>
      </c>
      <c r="E71" s="13">
        <f t="shared" si="1"/>
        <v>20</v>
      </c>
      <c r="F71" s="55"/>
      <c r="G71" s="55"/>
      <c r="H71" s="55" t="s">
        <v>166</v>
      </c>
      <c r="I71" s="55">
        <v>1</v>
      </c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4"/>
      <c r="W71" s="23">
        <f t="shared" si="18"/>
        <v>20</v>
      </c>
      <c r="X71" s="23">
        <f t="shared" ref="X71:X85" si="66">F$4</f>
        <v>20</v>
      </c>
      <c r="Y71" s="23">
        <f t="shared" ref="Y71:Y85" si="67">G71</f>
        <v>0</v>
      </c>
      <c r="Z71" s="23">
        <f t="shared" ref="Z71:Z85" si="68">H$4</f>
        <v>20</v>
      </c>
      <c r="AA71" s="23">
        <f t="shared" ref="AA71:AA85" si="69">I71</f>
        <v>1</v>
      </c>
      <c r="AB71" s="23">
        <f t="shared" ref="AB71:AB85" si="70">J$4</f>
        <v>35</v>
      </c>
      <c r="AC71" s="23">
        <f t="shared" ref="AC71:AC85" si="71">K71</f>
        <v>0</v>
      </c>
      <c r="AD71" s="23">
        <f t="shared" ref="AD71:AD85" si="72">L$4</f>
        <v>35</v>
      </c>
      <c r="AE71" s="23">
        <f t="shared" ref="AE71:AE85" si="73">M71</f>
        <v>0</v>
      </c>
      <c r="AF71" s="23">
        <f t="shared" ref="AF71:AF85" si="74">N$4</f>
        <v>50</v>
      </c>
      <c r="AG71" s="23">
        <f t="shared" ref="AG71:AG85" si="75">O71</f>
        <v>0</v>
      </c>
      <c r="AH71" s="23">
        <f t="shared" ref="AH71:AH85" si="76">P$4</f>
        <v>60</v>
      </c>
      <c r="AI71" s="23">
        <f t="shared" ref="AI71:AI85" si="77">Q71</f>
        <v>0</v>
      </c>
      <c r="AJ71" s="23">
        <f t="shared" ref="AJ71:AJ85" si="78">R$4</f>
        <v>60</v>
      </c>
      <c r="AK71" s="23">
        <f t="shared" ref="AK71:AK85" si="79">S71</f>
        <v>0</v>
      </c>
      <c r="AL71" s="23">
        <f t="shared" ref="AL71:AL85" si="80">T$4</f>
        <v>60</v>
      </c>
      <c r="AM71" s="23">
        <f t="shared" ref="AM71:AM85" si="81">U71</f>
        <v>0</v>
      </c>
    </row>
    <row r="72" spans="1:39" s="32" customFormat="1" ht="27" customHeight="1" thickBot="1" x14ac:dyDescent="0.35">
      <c r="A72" s="13">
        <v>67</v>
      </c>
      <c r="B72" s="13" t="s">
        <v>30</v>
      </c>
      <c r="C72" s="13" t="s">
        <v>119</v>
      </c>
      <c r="D72" s="25" t="s">
        <v>176</v>
      </c>
      <c r="E72" s="13">
        <f t="shared" si="1"/>
        <v>20</v>
      </c>
      <c r="F72" s="55" t="s">
        <v>34</v>
      </c>
      <c r="G72" s="55">
        <v>1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14"/>
      <c r="W72" s="23">
        <f t="shared" ref="W72:W85" si="82">X72*Y72+Z72*AA72+AB72*AC72+AD72*AE72+AF72*AG72+AH72*AI72+AJ72*AK72+AL72*AM72</f>
        <v>20</v>
      </c>
      <c r="X72" s="23">
        <f t="shared" si="66"/>
        <v>20</v>
      </c>
      <c r="Y72" s="23">
        <f t="shared" si="67"/>
        <v>1</v>
      </c>
      <c r="Z72" s="23">
        <f t="shared" si="68"/>
        <v>20</v>
      </c>
      <c r="AA72" s="23">
        <f t="shared" si="69"/>
        <v>0</v>
      </c>
      <c r="AB72" s="23">
        <f t="shared" si="70"/>
        <v>35</v>
      </c>
      <c r="AC72" s="23">
        <f t="shared" si="71"/>
        <v>0</v>
      </c>
      <c r="AD72" s="23">
        <f t="shared" si="72"/>
        <v>35</v>
      </c>
      <c r="AE72" s="23">
        <f t="shared" si="73"/>
        <v>0</v>
      </c>
      <c r="AF72" s="23">
        <f t="shared" si="74"/>
        <v>50</v>
      </c>
      <c r="AG72" s="23">
        <f t="shared" si="75"/>
        <v>0</v>
      </c>
      <c r="AH72" s="23">
        <f t="shared" si="76"/>
        <v>60</v>
      </c>
      <c r="AI72" s="23">
        <f t="shared" si="77"/>
        <v>0</v>
      </c>
      <c r="AJ72" s="23">
        <f t="shared" si="78"/>
        <v>60</v>
      </c>
      <c r="AK72" s="23">
        <f t="shared" si="79"/>
        <v>0</v>
      </c>
      <c r="AL72" s="23">
        <f t="shared" si="80"/>
        <v>60</v>
      </c>
      <c r="AM72" s="23">
        <f t="shared" si="81"/>
        <v>0</v>
      </c>
    </row>
    <row r="73" spans="1:39" s="32" customFormat="1" ht="27" customHeight="1" thickBot="1" x14ac:dyDescent="0.35">
      <c r="A73" s="13">
        <v>68</v>
      </c>
      <c r="B73" s="13" t="s">
        <v>30</v>
      </c>
      <c r="C73" s="13" t="s">
        <v>101</v>
      </c>
      <c r="D73" s="25" t="s">
        <v>176</v>
      </c>
      <c r="E73" s="13">
        <f t="shared" si="1"/>
        <v>20</v>
      </c>
      <c r="F73" s="55" t="s">
        <v>34</v>
      </c>
      <c r="G73" s="55">
        <v>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14"/>
      <c r="W73" s="23">
        <f t="shared" si="82"/>
        <v>20</v>
      </c>
      <c r="X73" s="23">
        <f t="shared" si="66"/>
        <v>20</v>
      </c>
      <c r="Y73" s="23">
        <f t="shared" si="67"/>
        <v>1</v>
      </c>
      <c r="Z73" s="23">
        <f t="shared" si="68"/>
        <v>20</v>
      </c>
      <c r="AA73" s="23">
        <f t="shared" si="69"/>
        <v>0</v>
      </c>
      <c r="AB73" s="23">
        <f t="shared" si="70"/>
        <v>35</v>
      </c>
      <c r="AC73" s="23">
        <f t="shared" si="71"/>
        <v>0</v>
      </c>
      <c r="AD73" s="23">
        <f t="shared" si="72"/>
        <v>35</v>
      </c>
      <c r="AE73" s="23">
        <f t="shared" si="73"/>
        <v>0</v>
      </c>
      <c r="AF73" s="23">
        <f t="shared" si="74"/>
        <v>50</v>
      </c>
      <c r="AG73" s="23">
        <f t="shared" si="75"/>
        <v>0</v>
      </c>
      <c r="AH73" s="23">
        <f t="shared" si="76"/>
        <v>60</v>
      </c>
      <c r="AI73" s="23">
        <f t="shared" si="77"/>
        <v>0</v>
      </c>
      <c r="AJ73" s="23">
        <f t="shared" si="78"/>
        <v>60</v>
      </c>
      <c r="AK73" s="23">
        <f t="shared" si="79"/>
        <v>0</v>
      </c>
      <c r="AL73" s="23">
        <f t="shared" si="80"/>
        <v>60</v>
      </c>
      <c r="AM73" s="23">
        <f t="shared" si="81"/>
        <v>0</v>
      </c>
    </row>
    <row r="74" spans="1:39" s="32" customFormat="1" ht="27" customHeight="1" thickBot="1" x14ac:dyDescent="0.35">
      <c r="A74" s="13">
        <v>69</v>
      </c>
      <c r="B74" s="13" t="s">
        <v>78</v>
      </c>
      <c r="C74" s="13" t="s">
        <v>120</v>
      </c>
      <c r="D74" s="25" t="s">
        <v>182</v>
      </c>
      <c r="E74" s="13">
        <f t="shared" si="1"/>
        <v>130</v>
      </c>
      <c r="F74" s="55" t="s">
        <v>31</v>
      </c>
      <c r="G74" s="69">
        <v>1</v>
      </c>
      <c r="H74" s="55"/>
      <c r="I74" s="55"/>
      <c r="J74" s="55"/>
      <c r="K74" s="55"/>
      <c r="L74" s="55"/>
      <c r="M74" s="55"/>
      <c r="N74" s="55" t="s">
        <v>13</v>
      </c>
      <c r="O74" s="55">
        <v>1</v>
      </c>
      <c r="P74" s="55"/>
      <c r="Q74" s="55"/>
      <c r="R74" s="55" t="s">
        <v>13</v>
      </c>
      <c r="S74" s="69">
        <v>1</v>
      </c>
      <c r="T74" s="55"/>
      <c r="U74" s="55"/>
      <c r="V74" s="14"/>
      <c r="W74" s="23">
        <f t="shared" si="82"/>
        <v>130</v>
      </c>
      <c r="X74" s="23">
        <f t="shared" si="66"/>
        <v>20</v>
      </c>
      <c r="Y74" s="23">
        <f t="shared" si="67"/>
        <v>1</v>
      </c>
      <c r="Z74" s="23">
        <f t="shared" si="68"/>
        <v>20</v>
      </c>
      <c r="AA74" s="23">
        <f t="shared" si="69"/>
        <v>0</v>
      </c>
      <c r="AB74" s="23">
        <f t="shared" si="70"/>
        <v>35</v>
      </c>
      <c r="AC74" s="23">
        <f t="shared" si="71"/>
        <v>0</v>
      </c>
      <c r="AD74" s="23">
        <f t="shared" si="72"/>
        <v>35</v>
      </c>
      <c r="AE74" s="23">
        <f t="shared" si="73"/>
        <v>0</v>
      </c>
      <c r="AF74" s="23">
        <f t="shared" si="74"/>
        <v>50</v>
      </c>
      <c r="AG74" s="23">
        <f t="shared" si="75"/>
        <v>1</v>
      </c>
      <c r="AH74" s="23">
        <f t="shared" si="76"/>
        <v>60</v>
      </c>
      <c r="AI74" s="23">
        <f t="shared" si="77"/>
        <v>0</v>
      </c>
      <c r="AJ74" s="23">
        <f t="shared" si="78"/>
        <v>60</v>
      </c>
      <c r="AK74" s="23">
        <f t="shared" si="79"/>
        <v>1</v>
      </c>
      <c r="AL74" s="23">
        <f t="shared" si="80"/>
        <v>60</v>
      </c>
      <c r="AM74" s="23">
        <f t="shared" si="81"/>
        <v>0</v>
      </c>
    </row>
    <row r="75" spans="1:39" s="32" customFormat="1" ht="27" customHeight="1" thickBot="1" x14ac:dyDescent="0.35">
      <c r="A75" s="13">
        <v>70</v>
      </c>
      <c r="B75" s="13" t="s">
        <v>56</v>
      </c>
      <c r="C75" s="13" t="s">
        <v>121</v>
      </c>
      <c r="D75" s="25" t="s">
        <v>181</v>
      </c>
      <c r="E75" s="13">
        <f t="shared" si="1"/>
        <v>105</v>
      </c>
      <c r="F75" s="55" t="s">
        <v>14</v>
      </c>
      <c r="G75" s="55">
        <v>1</v>
      </c>
      <c r="H75" s="55"/>
      <c r="I75" s="55"/>
      <c r="J75" s="55" t="s">
        <v>11</v>
      </c>
      <c r="K75" s="55">
        <v>1</v>
      </c>
      <c r="L75" s="55"/>
      <c r="M75" s="55"/>
      <c r="N75" s="55" t="s">
        <v>13</v>
      </c>
      <c r="O75" s="55">
        <v>1</v>
      </c>
      <c r="P75" s="55"/>
      <c r="Q75" s="55"/>
      <c r="R75" s="55" t="s">
        <v>11</v>
      </c>
      <c r="S75" s="55"/>
      <c r="T75" s="55"/>
      <c r="U75" s="55"/>
      <c r="V75" s="14"/>
      <c r="W75" s="23">
        <f t="shared" si="82"/>
        <v>105</v>
      </c>
      <c r="X75" s="23">
        <f t="shared" si="66"/>
        <v>20</v>
      </c>
      <c r="Y75" s="23">
        <f t="shared" si="67"/>
        <v>1</v>
      </c>
      <c r="Z75" s="23">
        <f t="shared" si="68"/>
        <v>20</v>
      </c>
      <c r="AA75" s="23">
        <f t="shared" si="69"/>
        <v>0</v>
      </c>
      <c r="AB75" s="23">
        <f t="shared" si="70"/>
        <v>35</v>
      </c>
      <c r="AC75" s="23">
        <f t="shared" si="71"/>
        <v>1</v>
      </c>
      <c r="AD75" s="23">
        <f t="shared" si="72"/>
        <v>35</v>
      </c>
      <c r="AE75" s="23">
        <f t="shared" si="73"/>
        <v>0</v>
      </c>
      <c r="AF75" s="23">
        <f t="shared" si="74"/>
        <v>50</v>
      </c>
      <c r="AG75" s="23">
        <f t="shared" si="75"/>
        <v>1</v>
      </c>
      <c r="AH75" s="23">
        <f t="shared" si="76"/>
        <v>60</v>
      </c>
      <c r="AI75" s="23">
        <f t="shared" si="77"/>
        <v>0</v>
      </c>
      <c r="AJ75" s="23">
        <f t="shared" si="78"/>
        <v>60</v>
      </c>
      <c r="AK75" s="23">
        <f t="shared" si="79"/>
        <v>0</v>
      </c>
      <c r="AL75" s="23">
        <f t="shared" si="80"/>
        <v>60</v>
      </c>
      <c r="AM75" s="23">
        <f t="shared" si="81"/>
        <v>0</v>
      </c>
    </row>
    <row r="76" spans="1:39" s="32" customFormat="1" ht="27" customHeight="1" thickBot="1" x14ac:dyDescent="0.35">
      <c r="A76" s="13">
        <v>71</v>
      </c>
      <c r="B76" s="13" t="s">
        <v>57</v>
      </c>
      <c r="C76" s="13" t="s">
        <v>122</v>
      </c>
      <c r="D76" s="20"/>
      <c r="E76" s="13">
        <f t="shared" si="1"/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14"/>
      <c r="W76" s="23">
        <f t="shared" si="82"/>
        <v>0</v>
      </c>
      <c r="X76" s="23">
        <f t="shared" si="66"/>
        <v>20</v>
      </c>
      <c r="Y76" s="23">
        <f t="shared" si="67"/>
        <v>0</v>
      </c>
      <c r="Z76" s="23">
        <f t="shared" si="68"/>
        <v>20</v>
      </c>
      <c r="AA76" s="23">
        <f t="shared" si="69"/>
        <v>0</v>
      </c>
      <c r="AB76" s="23">
        <f t="shared" si="70"/>
        <v>35</v>
      </c>
      <c r="AC76" s="23">
        <f t="shared" si="71"/>
        <v>0</v>
      </c>
      <c r="AD76" s="23">
        <f t="shared" si="72"/>
        <v>35</v>
      </c>
      <c r="AE76" s="23">
        <f t="shared" si="73"/>
        <v>0</v>
      </c>
      <c r="AF76" s="23">
        <f t="shared" si="74"/>
        <v>50</v>
      </c>
      <c r="AG76" s="23">
        <f t="shared" si="75"/>
        <v>0</v>
      </c>
      <c r="AH76" s="23">
        <f t="shared" si="76"/>
        <v>60</v>
      </c>
      <c r="AI76" s="23">
        <f t="shared" si="77"/>
        <v>0</v>
      </c>
      <c r="AJ76" s="23">
        <f t="shared" si="78"/>
        <v>60</v>
      </c>
      <c r="AK76" s="23">
        <f t="shared" si="79"/>
        <v>0</v>
      </c>
      <c r="AL76" s="23">
        <f t="shared" si="80"/>
        <v>60</v>
      </c>
      <c r="AM76" s="23">
        <f t="shared" si="81"/>
        <v>0</v>
      </c>
    </row>
    <row r="77" spans="1:39" s="32" customFormat="1" ht="27" customHeight="1" thickBot="1" x14ac:dyDescent="0.35">
      <c r="A77" s="13">
        <v>72</v>
      </c>
      <c r="B77" s="13" t="s">
        <v>58</v>
      </c>
      <c r="C77" s="13" t="s">
        <v>94</v>
      </c>
      <c r="D77" s="25" t="s">
        <v>176</v>
      </c>
      <c r="E77" s="13">
        <f t="shared" si="1"/>
        <v>20</v>
      </c>
      <c r="F77" s="55" t="s">
        <v>11</v>
      </c>
      <c r="G77" s="55">
        <v>1</v>
      </c>
      <c r="H77" s="55"/>
      <c r="I77" s="55"/>
      <c r="J77" s="55"/>
      <c r="K77" s="55"/>
      <c r="L77" s="55"/>
      <c r="M77" s="55"/>
      <c r="N77" s="55"/>
      <c r="O77" s="55"/>
      <c r="P77" s="55" t="s">
        <v>11</v>
      </c>
      <c r="Q77" s="55"/>
      <c r="R77" s="55"/>
      <c r="S77" s="55"/>
      <c r="T77" s="55"/>
      <c r="U77" s="55"/>
      <c r="V77" s="14"/>
      <c r="W77" s="23">
        <f t="shared" si="82"/>
        <v>20</v>
      </c>
      <c r="X77" s="23">
        <f t="shared" si="66"/>
        <v>20</v>
      </c>
      <c r="Y77" s="23">
        <f t="shared" si="67"/>
        <v>1</v>
      </c>
      <c r="Z77" s="23">
        <f t="shared" si="68"/>
        <v>20</v>
      </c>
      <c r="AA77" s="23">
        <f t="shared" si="69"/>
        <v>0</v>
      </c>
      <c r="AB77" s="23">
        <f t="shared" si="70"/>
        <v>35</v>
      </c>
      <c r="AC77" s="23">
        <f t="shared" si="71"/>
        <v>0</v>
      </c>
      <c r="AD77" s="23">
        <f t="shared" si="72"/>
        <v>35</v>
      </c>
      <c r="AE77" s="23">
        <f t="shared" si="73"/>
        <v>0</v>
      </c>
      <c r="AF77" s="23">
        <f t="shared" si="74"/>
        <v>50</v>
      </c>
      <c r="AG77" s="23">
        <f t="shared" si="75"/>
        <v>0</v>
      </c>
      <c r="AH77" s="23">
        <f t="shared" si="76"/>
        <v>60</v>
      </c>
      <c r="AI77" s="23">
        <f t="shared" si="77"/>
        <v>0</v>
      </c>
      <c r="AJ77" s="23">
        <f t="shared" si="78"/>
        <v>60</v>
      </c>
      <c r="AK77" s="23">
        <f t="shared" si="79"/>
        <v>0</v>
      </c>
      <c r="AL77" s="23">
        <f t="shared" si="80"/>
        <v>60</v>
      </c>
      <c r="AM77" s="23">
        <f t="shared" si="81"/>
        <v>0</v>
      </c>
    </row>
    <row r="78" spans="1:39" s="32" customFormat="1" ht="27" customHeight="1" thickBot="1" x14ac:dyDescent="0.35">
      <c r="A78" s="13">
        <v>73</v>
      </c>
      <c r="B78" s="59" t="s">
        <v>58</v>
      </c>
      <c r="C78" s="59" t="s">
        <v>143</v>
      </c>
      <c r="D78" s="25" t="s">
        <v>176</v>
      </c>
      <c r="E78" s="13">
        <f t="shared" ref="E78" si="83">W78</f>
        <v>20</v>
      </c>
      <c r="F78" s="55" t="s">
        <v>31</v>
      </c>
      <c r="G78" s="55">
        <v>1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14"/>
      <c r="W78" s="23">
        <f t="shared" si="82"/>
        <v>20</v>
      </c>
      <c r="X78" s="23">
        <f t="shared" si="66"/>
        <v>20</v>
      </c>
      <c r="Y78" s="23">
        <f t="shared" si="67"/>
        <v>1</v>
      </c>
      <c r="Z78" s="23">
        <f t="shared" si="68"/>
        <v>20</v>
      </c>
      <c r="AA78" s="23">
        <f t="shared" si="69"/>
        <v>0</v>
      </c>
      <c r="AB78" s="23">
        <f t="shared" si="70"/>
        <v>35</v>
      </c>
      <c r="AC78" s="23">
        <f t="shared" si="71"/>
        <v>0</v>
      </c>
      <c r="AD78" s="23">
        <f t="shared" si="72"/>
        <v>35</v>
      </c>
      <c r="AE78" s="23">
        <f t="shared" si="73"/>
        <v>0</v>
      </c>
      <c r="AF78" s="23">
        <f t="shared" si="74"/>
        <v>50</v>
      </c>
      <c r="AG78" s="23">
        <f t="shared" si="75"/>
        <v>0</v>
      </c>
      <c r="AH78" s="23">
        <f t="shared" si="76"/>
        <v>60</v>
      </c>
      <c r="AI78" s="23">
        <f t="shared" si="77"/>
        <v>0</v>
      </c>
      <c r="AJ78" s="23">
        <f t="shared" si="78"/>
        <v>60</v>
      </c>
      <c r="AK78" s="23">
        <f t="shared" si="79"/>
        <v>0</v>
      </c>
      <c r="AL78" s="23">
        <f t="shared" si="80"/>
        <v>60</v>
      </c>
      <c r="AM78" s="23">
        <f t="shared" si="81"/>
        <v>0</v>
      </c>
    </row>
    <row r="79" spans="1:39" s="15" customFormat="1" ht="27" customHeight="1" thickBot="1" x14ac:dyDescent="0.35">
      <c r="A79" s="13">
        <v>74</v>
      </c>
      <c r="B79" s="13" t="s">
        <v>168</v>
      </c>
      <c r="C79" s="13" t="s">
        <v>172</v>
      </c>
      <c r="D79" s="20"/>
      <c r="E79" s="13">
        <f>W79</f>
        <v>0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14"/>
      <c r="W79" s="23">
        <f t="shared" ref="W79" si="84">X79*Y79+Z79*AA79+AB79*AC79+AD79*AE79+AF79*AG79+AH79*AI79+AJ79*AK79+AL79*AM79</f>
        <v>0</v>
      </c>
      <c r="X79" s="23">
        <f t="shared" si="66"/>
        <v>20</v>
      </c>
      <c r="Y79" s="23">
        <f t="shared" si="67"/>
        <v>0</v>
      </c>
      <c r="Z79" s="23">
        <f t="shared" si="68"/>
        <v>20</v>
      </c>
      <c r="AA79" s="23">
        <f t="shared" si="69"/>
        <v>0</v>
      </c>
      <c r="AB79" s="23">
        <f t="shared" si="70"/>
        <v>35</v>
      </c>
      <c r="AC79" s="23">
        <f t="shared" si="71"/>
        <v>0</v>
      </c>
      <c r="AD79" s="23">
        <f t="shared" si="72"/>
        <v>35</v>
      </c>
      <c r="AE79" s="23">
        <f t="shared" si="73"/>
        <v>0</v>
      </c>
      <c r="AF79" s="23">
        <f t="shared" si="74"/>
        <v>50</v>
      </c>
      <c r="AG79" s="23">
        <f t="shared" si="75"/>
        <v>0</v>
      </c>
      <c r="AH79" s="23">
        <f t="shared" si="76"/>
        <v>60</v>
      </c>
      <c r="AI79" s="23">
        <f t="shared" si="77"/>
        <v>0</v>
      </c>
      <c r="AJ79" s="23">
        <f t="shared" si="78"/>
        <v>60</v>
      </c>
      <c r="AK79" s="23">
        <f t="shared" si="79"/>
        <v>0</v>
      </c>
      <c r="AL79" s="23">
        <f t="shared" si="80"/>
        <v>60</v>
      </c>
      <c r="AM79" s="23">
        <f t="shared" si="81"/>
        <v>0</v>
      </c>
    </row>
    <row r="80" spans="1:39" s="15" customFormat="1" ht="27" customHeight="1" thickBot="1" x14ac:dyDescent="0.35">
      <c r="A80" s="13">
        <v>75</v>
      </c>
      <c r="B80" s="13" t="s">
        <v>164</v>
      </c>
      <c r="C80" s="13" t="s">
        <v>172</v>
      </c>
      <c r="D80" s="20"/>
      <c r="E80" s="13">
        <f>W80</f>
        <v>0</v>
      </c>
      <c r="F80" s="55" t="s">
        <v>34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14"/>
      <c r="W80" s="23">
        <f t="shared" si="82"/>
        <v>0</v>
      </c>
      <c r="X80" s="23">
        <f t="shared" si="66"/>
        <v>20</v>
      </c>
      <c r="Y80" s="23">
        <f t="shared" si="67"/>
        <v>0</v>
      </c>
      <c r="Z80" s="23">
        <f t="shared" si="68"/>
        <v>20</v>
      </c>
      <c r="AA80" s="23">
        <f t="shared" si="69"/>
        <v>0</v>
      </c>
      <c r="AB80" s="23">
        <f t="shared" si="70"/>
        <v>35</v>
      </c>
      <c r="AC80" s="23">
        <f t="shared" si="71"/>
        <v>0</v>
      </c>
      <c r="AD80" s="23">
        <f t="shared" si="72"/>
        <v>35</v>
      </c>
      <c r="AE80" s="23">
        <f t="shared" si="73"/>
        <v>0</v>
      </c>
      <c r="AF80" s="23">
        <f t="shared" si="74"/>
        <v>50</v>
      </c>
      <c r="AG80" s="23">
        <f t="shared" si="75"/>
        <v>0</v>
      </c>
      <c r="AH80" s="23">
        <f t="shared" si="76"/>
        <v>60</v>
      </c>
      <c r="AI80" s="23">
        <f t="shared" si="77"/>
        <v>0</v>
      </c>
      <c r="AJ80" s="23">
        <f t="shared" si="78"/>
        <v>60</v>
      </c>
      <c r="AK80" s="23">
        <f t="shared" si="79"/>
        <v>0</v>
      </c>
      <c r="AL80" s="23">
        <f t="shared" si="80"/>
        <v>60</v>
      </c>
      <c r="AM80" s="23">
        <f t="shared" si="81"/>
        <v>0</v>
      </c>
    </row>
    <row r="81" spans="1:39" s="15" customFormat="1" ht="27" customHeight="1" thickBot="1" x14ac:dyDescent="0.35">
      <c r="A81" s="13">
        <v>76</v>
      </c>
      <c r="B81" s="13" t="s">
        <v>126</v>
      </c>
      <c r="C81" s="13" t="s">
        <v>172</v>
      </c>
      <c r="D81" s="20"/>
      <c r="E81" s="13">
        <f>W81</f>
        <v>105</v>
      </c>
      <c r="F81" s="55" t="s">
        <v>31</v>
      </c>
      <c r="G81" s="55"/>
      <c r="H81" s="55"/>
      <c r="I81" s="55"/>
      <c r="J81" s="55" t="s">
        <v>31</v>
      </c>
      <c r="K81" s="55">
        <v>1</v>
      </c>
      <c r="L81" s="55" t="s">
        <v>31</v>
      </c>
      <c r="M81" s="55">
        <v>2</v>
      </c>
      <c r="N81" s="55"/>
      <c r="O81" s="55"/>
      <c r="P81" s="55"/>
      <c r="Q81" s="55"/>
      <c r="R81" s="55"/>
      <c r="S81" s="55"/>
      <c r="T81" s="55"/>
      <c r="U81" s="55"/>
      <c r="V81" s="14"/>
      <c r="W81" s="23">
        <f t="shared" si="82"/>
        <v>105</v>
      </c>
      <c r="X81" s="23">
        <f t="shared" si="66"/>
        <v>20</v>
      </c>
      <c r="Y81" s="23">
        <f t="shared" si="67"/>
        <v>0</v>
      </c>
      <c r="Z81" s="23">
        <f t="shared" si="68"/>
        <v>20</v>
      </c>
      <c r="AA81" s="23">
        <f t="shared" si="69"/>
        <v>0</v>
      </c>
      <c r="AB81" s="23">
        <f t="shared" si="70"/>
        <v>35</v>
      </c>
      <c r="AC81" s="23">
        <f t="shared" si="71"/>
        <v>1</v>
      </c>
      <c r="AD81" s="23">
        <f t="shared" si="72"/>
        <v>35</v>
      </c>
      <c r="AE81" s="23">
        <f t="shared" si="73"/>
        <v>2</v>
      </c>
      <c r="AF81" s="23">
        <f t="shared" si="74"/>
        <v>50</v>
      </c>
      <c r="AG81" s="23">
        <f t="shared" si="75"/>
        <v>0</v>
      </c>
      <c r="AH81" s="23">
        <f t="shared" si="76"/>
        <v>60</v>
      </c>
      <c r="AI81" s="23">
        <f t="shared" si="77"/>
        <v>0</v>
      </c>
      <c r="AJ81" s="23">
        <f t="shared" si="78"/>
        <v>60</v>
      </c>
      <c r="AK81" s="23">
        <f t="shared" si="79"/>
        <v>0</v>
      </c>
      <c r="AL81" s="23">
        <f t="shared" si="80"/>
        <v>60</v>
      </c>
      <c r="AM81" s="23">
        <f t="shared" si="81"/>
        <v>0</v>
      </c>
    </row>
    <row r="82" spans="1:39" s="15" customFormat="1" ht="27" customHeight="1" thickBot="1" x14ac:dyDescent="0.35">
      <c r="A82" s="13">
        <v>77</v>
      </c>
      <c r="B82" s="13" t="s">
        <v>125</v>
      </c>
      <c r="C82" s="13" t="s">
        <v>172</v>
      </c>
      <c r="D82" s="20"/>
      <c r="E82" s="13">
        <f t="shared" ref="E82" si="85">W82</f>
        <v>225</v>
      </c>
      <c r="F82" s="55" t="s">
        <v>14</v>
      </c>
      <c r="G82" s="55"/>
      <c r="H82" s="55"/>
      <c r="I82" s="55"/>
      <c r="J82" s="55" t="s">
        <v>14</v>
      </c>
      <c r="K82" s="55">
        <v>1</v>
      </c>
      <c r="L82" s="55" t="s">
        <v>14</v>
      </c>
      <c r="M82" s="55">
        <v>2</v>
      </c>
      <c r="N82" s="55"/>
      <c r="O82" s="55"/>
      <c r="P82" s="55" t="s">
        <v>14</v>
      </c>
      <c r="Q82" s="55">
        <v>2</v>
      </c>
      <c r="R82" s="55"/>
      <c r="S82" s="55"/>
      <c r="T82" s="55"/>
      <c r="U82" s="55"/>
      <c r="V82" s="14"/>
      <c r="W82" s="23">
        <f t="shared" si="82"/>
        <v>225</v>
      </c>
      <c r="X82" s="23">
        <f t="shared" si="66"/>
        <v>20</v>
      </c>
      <c r="Y82" s="23">
        <f t="shared" si="67"/>
        <v>0</v>
      </c>
      <c r="Z82" s="23">
        <f t="shared" si="68"/>
        <v>20</v>
      </c>
      <c r="AA82" s="23">
        <f t="shared" si="69"/>
        <v>0</v>
      </c>
      <c r="AB82" s="23">
        <f t="shared" si="70"/>
        <v>35</v>
      </c>
      <c r="AC82" s="23">
        <f t="shared" si="71"/>
        <v>1</v>
      </c>
      <c r="AD82" s="23">
        <f t="shared" si="72"/>
        <v>35</v>
      </c>
      <c r="AE82" s="23">
        <f t="shared" si="73"/>
        <v>2</v>
      </c>
      <c r="AF82" s="23">
        <f t="shared" si="74"/>
        <v>50</v>
      </c>
      <c r="AG82" s="23">
        <f t="shared" si="75"/>
        <v>0</v>
      </c>
      <c r="AH82" s="23">
        <f t="shared" si="76"/>
        <v>60</v>
      </c>
      <c r="AI82" s="23">
        <f t="shared" si="77"/>
        <v>2</v>
      </c>
      <c r="AJ82" s="23">
        <f t="shared" si="78"/>
        <v>60</v>
      </c>
      <c r="AK82" s="23">
        <f t="shared" si="79"/>
        <v>0</v>
      </c>
      <c r="AL82" s="23">
        <f t="shared" si="80"/>
        <v>60</v>
      </c>
      <c r="AM82" s="23">
        <f t="shared" si="81"/>
        <v>0</v>
      </c>
    </row>
    <row r="83" spans="1:39" s="15" customFormat="1" ht="27" customHeight="1" thickBot="1" x14ac:dyDescent="0.35">
      <c r="A83" s="13">
        <v>78</v>
      </c>
      <c r="B83" s="13" t="s">
        <v>123</v>
      </c>
      <c r="C83" s="13" t="s">
        <v>172</v>
      </c>
      <c r="D83" s="20"/>
      <c r="E83" s="13">
        <f t="shared" ref="E83:E84" si="86">W83</f>
        <v>370</v>
      </c>
      <c r="F83" s="55" t="s">
        <v>13</v>
      </c>
      <c r="G83" s="55"/>
      <c r="H83" s="55"/>
      <c r="I83" s="55"/>
      <c r="J83" s="55" t="s">
        <v>13</v>
      </c>
      <c r="K83" s="55">
        <v>2</v>
      </c>
      <c r="L83" s="55"/>
      <c r="M83" s="55"/>
      <c r="N83" s="55"/>
      <c r="O83" s="55"/>
      <c r="P83" s="55" t="s">
        <v>13</v>
      </c>
      <c r="Q83" s="55">
        <v>3</v>
      </c>
      <c r="R83" s="55" t="s">
        <v>13</v>
      </c>
      <c r="S83" s="55">
        <v>2</v>
      </c>
      <c r="T83" s="55"/>
      <c r="U83" s="55"/>
      <c r="V83" s="14"/>
      <c r="W83" s="23">
        <f t="shared" si="82"/>
        <v>370</v>
      </c>
      <c r="X83" s="23">
        <f t="shared" si="66"/>
        <v>20</v>
      </c>
      <c r="Y83" s="23">
        <f t="shared" si="67"/>
        <v>0</v>
      </c>
      <c r="Z83" s="23">
        <f t="shared" si="68"/>
        <v>20</v>
      </c>
      <c r="AA83" s="23">
        <f t="shared" si="69"/>
        <v>0</v>
      </c>
      <c r="AB83" s="23">
        <f t="shared" si="70"/>
        <v>35</v>
      </c>
      <c r="AC83" s="23">
        <f t="shared" si="71"/>
        <v>2</v>
      </c>
      <c r="AD83" s="23">
        <f t="shared" si="72"/>
        <v>35</v>
      </c>
      <c r="AE83" s="23">
        <f t="shared" si="73"/>
        <v>0</v>
      </c>
      <c r="AF83" s="23">
        <f t="shared" si="74"/>
        <v>50</v>
      </c>
      <c r="AG83" s="23">
        <f t="shared" si="75"/>
        <v>0</v>
      </c>
      <c r="AH83" s="23">
        <f t="shared" si="76"/>
        <v>60</v>
      </c>
      <c r="AI83" s="23">
        <f t="shared" si="77"/>
        <v>3</v>
      </c>
      <c r="AJ83" s="23">
        <f t="shared" si="78"/>
        <v>60</v>
      </c>
      <c r="AK83" s="23">
        <f t="shared" si="79"/>
        <v>2</v>
      </c>
      <c r="AL83" s="23">
        <f t="shared" si="80"/>
        <v>60</v>
      </c>
      <c r="AM83" s="23">
        <f t="shared" si="81"/>
        <v>0</v>
      </c>
    </row>
    <row r="84" spans="1:39" s="15" customFormat="1" ht="27" customHeight="1" thickBot="1" x14ac:dyDescent="0.35">
      <c r="A84" s="13">
        <v>79</v>
      </c>
      <c r="B84" s="13" t="s">
        <v>124</v>
      </c>
      <c r="C84" s="13" t="s">
        <v>172</v>
      </c>
      <c r="D84" s="20"/>
      <c r="E84" s="13">
        <f t="shared" si="86"/>
        <v>240</v>
      </c>
      <c r="F84" s="55" t="s">
        <v>11</v>
      </c>
      <c r="G84" s="55"/>
      <c r="H84" s="55"/>
      <c r="I84" s="55"/>
      <c r="J84" s="55"/>
      <c r="K84" s="55"/>
      <c r="L84" s="55"/>
      <c r="M84" s="55"/>
      <c r="N84" s="55"/>
      <c r="O84" s="55"/>
      <c r="P84" s="55" t="s">
        <v>11</v>
      </c>
      <c r="Q84" s="55">
        <v>2</v>
      </c>
      <c r="R84" s="55" t="s">
        <v>11</v>
      </c>
      <c r="S84" s="55">
        <v>2</v>
      </c>
      <c r="T84" s="55"/>
      <c r="U84" s="55"/>
      <c r="V84" s="14"/>
      <c r="W84" s="23">
        <f t="shared" si="82"/>
        <v>240</v>
      </c>
      <c r="X84" s="23">
        <f t="shared" si="66"/>
        <v>20</v>
      </c>
      <c r="Y84" s="23">
        <f t="shared" si="67"/>
        <v>0</v>
      </c>
      <c r="Z84" s="23">
        <f t="shared" si="68"/>
        <v>20</v>
      </c>
      <c r="AA84" s="23">
        <f t="shared" si="69"/>
        <v>0</v>
      </c>
      <c r="AB84" s="23">
        <f t="shared" si="70"/>
        <v>35</v>
      </c>
      <c r="AC84" s="23">
        <f t="shared" si="71"/>
        <v>0</v>
      </c>
      <c r="AD84" s="23">
        <f t="shared" si="72"/>
        <v>35</v>
      </c>
      <c r="AE84" s="23">
        <f t="shared" si="73"/>
        <v>0</v>
      </c>
      <c r="AF84" s="23">
        <f t="shared" si="74"/>
        <v>50</v>
      </c>
      <c r="AG84" s="23">
        <f t="shared" si="75"/>
        <v>0</v>
      </c>
      <c r="AH84" s="23">
        <f t="shared" si="76"/>
        <v>60</v>
      </c>
      <c r="AI84" s="23">
        <f t="shared" si="77"/>
        <v>2</v>
      </c>
      <c r="AJ84" s="23">
        <f t="shared" si="78"/>
        <v>60</v>
      </c>
      <c r="AK84" s="23">
        <f t="shared" si="79"/>
        <v>2</v>
      </c>
      <c r="AL84" s="23">
        <f t="shared" si="80"/>
        <v>60</v>
      </c>
      <c r="AM84" s="23">
        <f t="shared" si="81"/>
        <v>0</v>
      </c>
    </row>
    <row r="85" spans="1:39" s="15" customFormat="1" ht="27" customHeight="1" thickBot="1" x14ac:dyDescent="0.35">
      <c r="A85" s="13">
        <v>80</v>
      </c>
      <c r="B85" s="13" t="s">
        <v>165</v>
      </c>
      <c r="C85" s="13" t="s">
        <v>172</v>
      </c>
      <c r="D85" s="20"/>
      <c r="E85" s="13">
        <f t="shared" ref="E85" si="87">W85</f>
        <v>0</v>
      </c>
      <c r="F85" s="55" t="s">
        <v>35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14"/>
      <c r="W85" s="23">
        <f t="shared" si="82"/>
        <v>0</v>
      </c>
      <c r="X85" s="23">
        <f t="shared" si="66"/>
        <v>20</v>
      </c>
      <c r="Y85" s="23">
        <f t="shared" si="67"/>
        <v>0</v>
      </c>
      <c r="Z85" s="23">
        <f t="shared" si="68"/>
        <v>20</v>
      </c>
      <c r="AA85" s="23">
        <f t="shared" si="69"/>
        <v>0</v>
      </c>
      <c r="AB85" s="23">
        <f t="shared" si="70"/>
        <v>35</v>
      </c>
      <c r="AC85" s="23">
        <f t="shared" si="71"/>
        <v>0</v>
      </c>
      <c r="AD85" s="23">
        <f t="shared" si="72"/>
        <v>35</v>
      </c>
      <c r="AE85" s="23">
        <f t="shared" si="73"/>
        <v>0</v>
      </c>
      <c r="AF85" s="23">
        <f t="shared" si="74"/>
        <v>50</v>
      </c>
      <c r="AG85" s="23">
        <f t="shared" si="75"/>
        <v>0</v>
      </c>
      <c r="AH85" s="23">
        <f t="shared" si="76"/>
        <v>60</v>
      </c>
      <c r="AI85" s="23">
        <f t="shared" si="77"/>
        <v>0</v>
      </c>
      <c r="AJ85" s="23">
        <f t="shared" si="78"/>
        <v>60</v>
      </c>
      <c r="AK85" s="23">
        <f t="shared" si="79"/>
        <v>0</v>
      </c>
      <c r="AL85" s="23">
        <f t="shared" si="80"/>
        <v>60</v>
      </c>
      <c r="AM85" s="23">
        <f t="shared" si="81"/>
        <v>0</v>
      </c>
    </row>
    <row r="86" spans="1:39" s="15" customFormat="1" ht="12.9" thickBot="1" x14ac:dyDescent="0.35">
      <c r="A86" s="16"/>
      <c r="B86" s="16"/>
      <c r="C86" s="16"/>
      <c r="D86" s="16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</row>
    <row r="87" spans="1:39" ht="87.45" thickBot="1" x14ac:dyDescent="0.35">
      <c r="A87" s="117" t="s">
        <v>153</v>
      </c>
      <c r="B87" s="118"/>
      <c r="C87" s="118"/>
      <c r="D87" s="62"/>
      <c r="E87" s="60" t="s">
        <v>37</v>
      </c>
      <c r="F87" s="66" t="str">
        <f>F1</f>
        <v>Maillot
Running
Homme
6042</v>
      </c>
      <c r="G87" s="67"/>
      <c r="H87" s="68" t="str">
        <f t="shared" ref="H87" si="88">H1</f>
        <v>Maillot
Running
Femme
6242</v>
      </c>
      <c r="I87" s="67"/>
      <c r="J87" s="66" t="str">
        <f t="shared" ref="J87" si="89">J1</f>
        <v>Maillot
Vélo
zippé
Homme
1061</v>
      </c>
      <c r="K87" s="67"/>
      <c r="L87" s="68" t="str">
        <f t="shared" ref="L87" si="90">L1</f>
        <v xml:space="preserve">
Maillot
Vélo
zippé
Femme
2061 ou 2251</v>
      </c>
      <c r="M87" s="67"/>
      <c r="N87" s="66" t="str">
        <f t="shared" ref="N87" si="91">N1</f>
        <v>Veste
Demi-S
9054</v>
      </c>
      <c r="O87" s="67"/>
      <c r="P87" s="66" t="str">
        <f t="shared" ref="P87" si="92">P1</f>
        <v>Veste
Hiver
9076</v>
      </c>
      <c r="Q87" s="67"/>
      <c r="R87" s="66" t="str">
        <f t="shared" ref="R87" si="93">R1</f>
        <v>Tri-
fonction
Homme
9731T</v>
      </c>
      <c r="S87" s="67"/>
      <c r="T87" s="68" t="str">
        <f t="shared" ref="T87" si="94">T1</f>
        <v>Tri-
fonction
Femme
9732T</v>
      </c>
      <c r="U87" s="67"/>
      <c r="V87" s="61"/>
      <c r="X87" s="38" t="str">
        <f t="shared" ref="X87:AM87" si="95">F87</f>
        <v>Maillot
Running
Homme
6042</v>
      </c>
      <c r="Y87" s="37">
        <f t="shared" si="95"/>
        <v>0</v>
      </c>
      <c r="Z87" s="38" t="str">
        <f t="shared" si="95"/>
        <v>Maillot
Running
Femme
6242</v>
      </c>
      <c r="AA87" s="37">
        <f t="shared" si="95"/>
        <v>0</v>
      </c>
      <c r="AB87" s="38" t="str">
        <f t="shared" si="95"/>
        <v>Maillot
Vélo
zippé
Homme
1061</v>
      </c>
      <c r="AC87" s="37">
        <f t="shared" si="95"/>
        <v>0</v>
      </c>
      <c r="AD87" s="38" t="str">
        <f t="shared" si="95"/>
        <v xml:space="preserve">
Maillot
Vélo
zippé
Femme
2061 ou 2251</v>
      </c>
      <c r="AE87" s="37">
        <f t="shared" si="95"/>
        <v>0</v>
      </c>
      <c r="AF87" s="38" t="str">
        <f t="shared" si="95"/>
        <v>Veste
Demi-S
9054</v>
      </c>
      <c r="AG87" s="37">
        <f t="shared" si="95"/>
        <v>0</v>
      </c>
      <c r="AH87" s="38" t="str">
        <f t="shared" si="95"/>
        <v>Veste
Hiver
9076</v>
      </c>
      <c r="AI87" s="37">
        <f t="shared" si="95"/>
        <v>0</v>
      </c>
      <c r="AJ87" s="38" t="str">
        <f t="shared" si="95"/>
        <v>Tri-
fonction
Homme
9731T</v>
      </c>
      <c r="AK87" s="37">
        <f t="shared" si="95"/>
        <v>0</v>
      </c>
      <c r="AL87" s="38" t="str">
        <f t="shared" si="95"/>
        <v>Tri-
fonction
Femme
9732T</v>
      </c>
      <c r="AM87" s="38">
        <f t="shared" si="95"/>
        <v>0</v>
      </c>
    </row>
    <row r="88" spans="1:39" ht="45.9" thickBot="1" x14ac:dyDescent="0.35">
      <c r="A88" s="119"/>
      <c r="B88" s="120"/>
      <c r="C88" s="120"/>
      <c r="D88" s="3"/>
      <c r="E88" s="3" t="s">
        <v>61</v>
      </c>
      <c r="F88" s="4">
        <f>F2</f>
        <v>41.75</v>
      </c>
      <c r="G88" s="5"/>
      <c r="H88" s="114">
        <f>H3</f>
        <v>38.340000000000003</v>
      </c>
      <c r="I88" s="5"/>
      <c r="J88" s="4">
        <f t="shared" ref="J88" si="96">J2</f>
        <v>47.14</v>
      </c>
      <c r="K88" s="5"/>
      <c r="L88" s="114">
        <f>L3</f>
        <v>45.79</v>
      </c>
      <c r="M88" s="5"/>
      <c r="N88" s="4">
        <f t="shared" ref="N88" si="97">N2</f>
        <v>69.459999999999994</v>
      </c>
      <c r="O88" s="5"/>
      <c r="P88" s="114">
        <f>P3</f>
        <v>77.680000000000007</v>
      </c>
      <c r="Q88" s="5"/>
      <c r="R88" s="114">
        <f>R3</f>
        <v>97.2</v>
      </c>
      <c r="S88" s="5"/>
      <c r="T88" s="114">
        <f>T3</f>
        <v>90.48</v>
      </c>
      <c r="U88" s="5"/>
      <c r="V88" s="24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ht="25.3" thickBot="1" x14ac:dyDescent="0.35">
      <c r="A89" s="121"/>
      <c r="B89" s="122"/>
      <c r="C89" s="122"/>
      <c r="D89" s="6"/>
      <c r="E89" s="6" t="s">
        <v>62</v>
      </c>
      <c r="F89" s="7">
        <f>F4</f>
        <v>20</v>
      </c>
      <c r="G89" s="8"/>
      <c r="H89" s="7">
        <f t="shared" ref="H89" si="98">H4</f>
        <v>20</v>
      </c>
      <c r="I89" s="8"/>
      <c r="J89" s="7">
        <f t="shared" ref="J89" si="99">J4</f>
        <v>35</v>
      </c>
      <c r="K89" s="8"/>
      <c r="L89" s="7">
        <f t="shared" ref="L89" si="100">L4</f>
        <v>35</v>
      </c>
      <c r="M89" s="8"/>
      <c r="N89" s="7">
        <f t="shared" ref="N89" si="101">N4</f>
        <v>50</v>
      </c>
      <c r="O89" s="8"/>
      <c r="P89" s="7">
        <f t="shared" ref="P89" si="102">P4</f>
        <v>60</v>
      </c>
      <c r="Q89" s="8"/>
      <c r="R89" s="7">
        <f t="shared" ref="R89" si="103">R4</f>
        <v>60</v>
      </c>
      <c r="S89" s="8"/>
      <c r="T89" s="7">
        <f t="shared" ref="T89" si="104">T4</f>
        <v>60</v>
      </c>
      <c r="U89" s="8"/>
      <c r="V89" s="9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</row>
    <row r="90" spans="1:39" s="27" customFormat="1" ht="13.3" thickBot="1" x14ac:dyDescent="0.4">
      <c r="A90" s="115" t="s">
        <v>60</v>
      </c>
      <c r="B90" s="115"/>
      <c r="C90" s="115"/>
      <c r="F90" s="65"/>
      <c r="G90" s="34"/>
      <c r="H90" s="65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10"/>
      <c r="W90" s="21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</row>
    <row r="91" spans="1:39" s="27" customFormat="1" ht="12.75" customHeight="1" x14ac:dyDescent="0.3">
      <c r="A91" s="83"/>
      <c r="B91" s="84" t="s">
        <v>185</v>
      </c>
      <c r="C91" s="85"/>
      <c r="D91" s="85"/>
      <c r="E91" s="86"/>
      <c r="F91" s="28" t="s">
        <v>166</v>
      </c>
      <c r="G91" s="28">
        <f ca="1">SUMIF(F$6:G$78,T(F91),G$6:G$78)</f>
        <v>1</v>
      </c>
      <c r="H91" s="28" t="s">
        <v>166</v>
      </c>
      <c r="I91" s="28">
        <f t="shared" ref="I91" ca="1" si="105">SUMIF(H$6:I$78,T(H91),I$6:I$78)</f>
        <v>4</v>
      </c>
      <c r="J91" s="28" t="s">
        <v>166</v>
      </c>
      <c r="K91" s="28">
        <f t="shared" ref="K91" ca="1" si="106">SUMIF(J$6:K$78,T(J91),K$6:K$78)</f>
        <v>0</v>
      </c>
      <c r="L91" s="28" t="s">
        <v>166</v>
      </c>
      <c r="M91" s="28">
        <f t="shared" ref="M91" ca="1" si="107">SUMIF(L$6:M$78,T(L91),M$6:M$78)</f>
        <v>0</v>
      </c>
      <c r="N91" s="28" t="s">
        <v>166</v>
      </c>
      <c r="O91" s="28">
        <f t="shared" ref="O91" ca="1" si="108">SUMIF(N$6:O$78,T(N91),O$6:O$78)</f>
        <v>0</v>
      </c>
      <c r="P91" s="28" t="s">
        <v>166</v>
      </c>
      <c r="Q91" s="28">
        <f t="shared" ref="Q91" ca="1" si="109">SUMIF(P$6:Q$78,T(P91),Q$6:Q$78)</f>
        <v>0</v>
      </c>
      <c r="R91" s="28" t="s">
        <v>166</v>
      </c>
      <c r="S91" s="28">
        <f t="shared" ref="S91" ca="1" si="110">SUMIF(R$6:S$78,T(R91),S$6:S$78)</f>
        <v>0</v>
      </c>
      <c r="T91" s="28" t="s">
        <v>166</v>
      </c>
      <c r="U91" s="28">
        <f t="shared" ref="U91" ca="1" si="111">SUMIF(T$6:U$78,T(T91),U$6:U$78)</f>
        <v>0</v>
      </c>
      <c r="V91" s="97" t="s">
        <v>166</v>
      </c>
      <c r="W91" s="21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</row>
    <row r="92" spans="1:39" s="27" customFormat="1" ht="12.75" customHeight="1" x14ac:dyDescent="0.3">
      <c r="A92" s="123" t="s">
        <v>174</v>
      </c>
      <c r="B92" s="124"/>
      <c r="C92" s="124"/>
      <c r="D92" s="124"/>
      <c r="E92" s="107">
        <f ca="1">F98+H98+J98+L98+N98+P98+R98+T98</f>
        <v>2802.05</v>
      </c>
      <c r="F92" s="26" t="s">
        <v>34</v>
      </c>
      <c r="G92" s="26">
        <f t="shared" ref="G92:U97" ca="1" si="112">SUMIF(F$6:G$78,T(F92),G$6:G$78)</f>
        <v>2</v>
      </c>
      <c r="H92" s="26" t="s">
        <v>34</v>
      </c>
      <c r="I92" s="26">
        <f t="shared" ca="1" si="112"/>
        <v>3</v>
      </c>
      <c r="J92" s="26" t="s">
        <v>34</v>
      </c>
      <c r="K92" s="26">
        <f t="shared" ca="1" si="112"/>
        <v>0</v>
      </c>
      <c r="L92" s="26" t="s">
        <v>34</v>
      </c>
      <c r="M92" s="26">
        <f t="shared" ca="1" si="112"/>
        <v>0</v>
      </c>
      <c r="N92" s="26" t="s">
        <v>34</v>
      </c>
      <c r="O92" s="26">
        <f t="shared" ca="1" si="112"/>
        <v>0</v>
      </c>
      <c r="P92" s="26" t="s">
        <v>34</v>
      </c>
      <c r="Q92" s="26">
        <f t="shared" ca="1" si="112"/>
        <v>0</v>
      </c>
      <c r="R92" s="26" t="s">
        <v>34</v>
      </c>
      <c r="S92" s="26">
        <f t="shared" ca="1" si="112"/>
        <v>0</v>
      </c>
      <c r="T92" s="26" t="s">
        <v>34</v>
      </c>
      <c r="U92" s="26">
        <f t="shared" ca="1" si="112"/>
        <v>0</v>
      </c>
      <c r="V92" s="97" t="s">
        <v>34</v>
      </c>
      <c r="W92" s="21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</row>
    <row r="93" spans="1:39" s="27" customFormat="1" ht="12.75" customHeight="1" x14ac:dyDescent="0.3">
      <c r="A93" s="123" t="s">
        <v>175</v>
      </c>
      <c r="B93" s="124"/>
      <c r="C93" s="124"/>
      <c r="D93" s="124"/>
      <c r="E93" s="96">
        <f ca="1">E95+E98</f>
        <v>2802.05</v>
      </c>
      <c r="F93" s="26" t="s">
        <v>31</v>
      </c>
      <c r="G93" s="26">
        <f t="shared" ca="1" si="112"/>
        <v>11</v>
      </c>
      <c r="H93" s="26" t="s">
        <v>31</v>
      </c>
      <c r="I93" s="26">
        <f t="shared" ca="1" si="112"/>
        <v>0</v>
      </c>
      <c r="J93" s="26" t="s">
        <v>31</v>
      </c>
      <c r="K93" s="26">
        <f t="shared" ca="1" si="112"/>
        <v>0</v>
      </c>
      <c r="L93" s="26" t="s">
        <v>31</v>
      </c>
      <c r="M93" s="26">
        <f t="shared" ca="1" si="112"/>
        <v>0</v>
      </c>
      <c r="N93" s="26" t="s">
        <v>31</v>
      </c>
      <c r="O93" s="26">
        <f t="shared" ca="1" si="112"/>
        <v>0</v>
      </c>
      <c r="P93" s="26" t="s">
        <v>31</v>
      </c>
      <c r="Q93" s="26">
        <f t="shared" ca="1" si="112"/>
        <v>0</v>
      </c>
      <c r="R93" s="26" t="s">
        <v>31</v>
      </c>
      <c r="S93" s="26">
        <f t="shared" ca="1" si="112"/>
        <v>0</v>
      </c>
      <c r="T93" s="26" t="s">
        <v>31</v>
      </c>
      <c r="U93" s="26">
        <f t="shared" ca="1" si="112"/>
        <v>0</v>
      </c>
      <c r="V93" s="27" t="s">
        <v>31</v>
      </c>
      <c r="W93" s="21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</row>
    <row r="94" spans="1:39" s="27" customFormat="1" ht="12.75" customHeight="1" x14ac:dyDescent="0.3">
      <c r="A94" s="97"/>
      <c r="B94" s="97"/>
      <c r="C94" s="97"/>
      <c r="D94" s="97"/>
      <c r="E94" s="97"/>
      <c r="F94" s="26" t="s">
        <v>14</v>
      </c>
      <c r="G94" s="26">
        <f t="shared" ca="1" si="112"/>
        <v>9</v>
      </c>
      <c r="H94" s="26" t="s">
        <v>14</v>
      </c>
      <c r="I94" s="26">
        <f t="shared" ca="1" si="112"/>
        <v>0</v>
      </c>
      <c r="J94" s="26" t="s">
        <v>14</v>
      </c>
      <c r="K94" s="26">
        <f t="shared" ca="1" si="112"/>
        <v>2</v>
      </c>
      <c r="L94" s="26" t="s">
        <v>14</v>
      </c>
      <c r="M94" s="26">
        <f t="shared" ca="1" si="112"/>
        <v>1</v>
      </c>
      <c r="N94" s="26" t="s">
        <v>14</v>
      </c>
      <c r="O94" s="26">
        <f t="shared" ca="1" si="112"/>
        <v>0</v>
      </c>
      <c r="P94" s="26" t="s">
        <v>14</v>
      </c>
      <c r="Q94" s="26">
        <f t="shared" ca="1" si="112"/>
        <v>0</v>
      </c>
      <c r="R94" s="26" t="s">
        <v>14</v>
      </c>
      <c r="S94" s="26">
        <f t="shared" ca="1" si="112"/>
        <v>0</v>
      </c>
      <c r="T94" s="26" t="s">
        <v>14</v>
      </c>
      <c r="U94" s="26">
        <f t="shared" ca="1" si="112"/>
        <v>0</v>
      </c>
      <c r="V94" s="27" t="s">
        <v>14</v>
      </c>
      <c r="W94" s="21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</row>
    <row r="95" spans="1:39" s="27" customFormat="1" ht="12.75" customHeight="1" x14ac:dyDescent="0.3">
      <c r="A95" s="123" t="s">
        <v>183</v>
      </c>
      <c r="B95" s="124"/>
      <c r="C95" s="124"/>
      <c r="D95" s="125"/>
      <c r="E95" s="108">
        <f ca="1">F99+H99+J99+L99+N99+P99+R99+T99</f>
        <v>1157.05</v>
      </c>
      <c r="F95" s="26" t="s">
        <v>13</v>
      </c>
      <c r="G95" s="26">
        <f t="shared" ca="1" si="112"/>
        <v>4</v>
      </c>
      <c r="H95" s="26" t="s">
        <v>13</v>
      </c>
      <c r="I95" s="26">
        <f t="shared" ca="1" si="112"/>
        <v>0</v>
      </c>
      <c r="J95" s="26" t="s">
        <v>13</v>
      </c>
      <c r="K95" s="26">
        <f t="shared" ca="1" si="112"/>
        <v>0</v>
      </c>
      <c r="L95" s="26" t="s">
        <v>13</v>
      </c>
      <c r="M95" s="26">
        <f t="shared" ca="1" si="112"/>
        <v>0</v>
      </c>
      <c r="N95" s="26" t="s">
        <v>13</v>
      </c>
      <c r="O95" s="26">
        <f t="shared" ca="1" si="112"/>
        <v>4</v>
      </c>
      <c r="P95" s="26" t="s">
        <v>13</v>
      </c>
      <c r="Q95" s="26">
        <f t="shared" ca="1" si="112"/>
        <v>3</v>
      </c>
      <c r="R95" s="26" t="s">
        <v>13</v>
      </c>
      <c r="S95" s="26">
        <f t="shared" ca="1" si="112"/>
        <v>3</v>
      </c>
      <c r="T95" s="26" t="s">
        <v>13</v>
      </c>
      <c r="U95" s="26">
        <f t="shared" ca="1" si="112"/>
        <v>0</v>
      </c>
      <c r="V95" s="27" t="s">
        <v>13</v>
      </c>
      <c r="W95" s="21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</row>
    <row r="96" spans="1:39" s="27" customFormat="1" ht="12.75" customHeight="1" x14ac:dyDescent="0.3">
      <c r="A96" s="123" t="s">
        <v>175</v>
      </c>
      <c r="B96" s="124"/>
      <c r="C96" s="124"/>
      <c r="D96" s="124"/>
      <c r="E96" s="91">
        <f ca="1">E92-E98</f>
        <v>1157.0500000000002</v>
      </c>
      <c r="F96" s="26" t="s">
        <v>11</v>
      </c>
      <c r="G96" s="26">
        <f t="shared" ca="1" si="112"/>
        <v>3</v>
      </c>
      <c r="H96" s="26" t="s">
        <v>11</v>
      </c>
      <c r="I96" s="26">
        <f t="shared" ca="1" si="112"/>
        <v>0</v>
      </c>
      <c r="J96" s="26" t="s">
        <v>11</v>
      </c>
      <c r="K96" s="26">
        <f t="shared" ca="1" si="112"/>
        <v>2</v>
      </c>
      <c r="L96" s="26" t="s">
        <v>11</v>
      </c>
      <c r="M96" s="26">
        <f t="shared" ca="1" si="112"/>
        <v>0</v>
      </c>
      <c r="N96" s="26" t="s">
        <v>11</v>
      </c>
      <c r="O96" s="26">
        <f t="shared" ca="1" si="112"/>
        <v>1</v>
      </c>
      <c r="P96" s="26" t="s">
        <v>11</v>
      </c>
      <c r="Q96" s="26">
        <f t="shared" ca="1" si="112"/>
        <v>1</v>
      </c>
      <c r="R96" s="26" t="s">
        <v>11</v>
      </c>
      <c r="S96" s="26">
        <f t="shared" ca="1" si="112"/>
        <v>1</v>
      </c>
      <c r="T96" s="26" t="s">
        <v>11</v>
      </c>
      <c r="U96" s="26">
        <f t="shared" ca="1" si="112"/>
        <v>0</v>
      </c>
      <c r="V96" s="27" t="s">
        <v>11</v>
      </c>
      <c r="W96" s="21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</row>
    <row r="97" spans="1:39" s="27" customFormat="1" ht="12.75" customHeight="1" thickBot="1" x14ac:dyDescent="0.35">
      <c r="A97" s="97"/>
      <c r="B97" s="97"/>
      <c r="C97" s="97"/>
      <c r="D97" s="97"/>
      <c r="E97" s="97"/>
      <c r="F97" s="26" t="s">
        <v>35</v>
      </c>
      <c r="G97" s="53">
        <f t="shared" ca="1" si="112"/>
        <v>0</v>
      </c>
      <c r="H97" s="26" t="s">
        <v>35</v>
      </c>
      <c r="I97" s="53">
        <f t="shared" ca="1" si="112"/>
        <v>0</v>
      </c>
      <c r="J97" s="26" t="s">
        <v>35</v>
      </c>
      <c r="K97" s="53">
        <f t="shared" ca="1" si="112"/>
        <v>0</v>
      </c>
      <c r="L97" s="26" t="s">
        <v>35</v>
      </c>
      <c r="M97" s="53">
        <f t="shared" ca="1" si="112"/>
        <v>0</v>
      </c>
      <c r="N97" s="26" t="s">
        <v>35</v>
      </c>
      <c r="O97" s="53">
        <f t="shared" ca="1" si="112"/>
        <v>0</v>
      </c>
      <c r="P97" s="26" t="s">
        <v>35</v>
      </c>
      <c r="Q97" s="53">
        <f t="shared" ca="1" si="112"/>
        <v>0</v>
      </c>
      <c r="R97" s="26" t="s">
        <v>35</v>
      </c>
      <c r="S97" s="53">
        <f t="shared" ca="1" si="112"/>
        <v>0</v>
      </c>
      <c r="T97" s="26" t="s">
        <v>35</v>
      </c>
      <c r="U97" s="53">
        <f t="shared" ca="1" si="112"/>
        <v>0</v>
      </c>
      <c r="V97" s="27" t="s">
        <v>35</v>
      </c>
      <c r="W97" s="21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</row>
    <row r="98" spans="1:39" ht="13.5" customHeight="1" thickBot="1" x14ac:dyDescent="0.4">
      <c r="A98" s="123" t="s">
        <v>184</v>
      </c>
      <c r="B98" s="124"/>
      <c r="C98" s="124"/>
      <c r="D98" s="124"/>
      <c r="E98" s="112">
        <f ca="1">F100+H100+J100+L100+N100+P100+R100+T100</f>
        <v>1645</v>
      </c>
      <c r="F98" s="77">
        <f ca="1">G98*F88</f>
        <v>1252.5</v>
      </c>
      <c r="G98" s="77">
        <f ca="1">SUM(G91:G97)</f>
        <v>30</v>
      </c>
      <c r="H98" s="77">
        <f ca="1">I98*H88</f>
        <v>268.38</v>
      </c>
      <c r="I98" s="77">
        <f ca="1">SUM(I91:I97)</f>
        <v>7</v>
      </c>
      <c r="J98" s="77">
        <f ca="1">K98*J88</f>
        <v>188.56</v>
      </c>
      <c r="K98" s="77">
        <f ca="1">SUM(K91:K97)</f>
        <v>4</v>
      </c>
      <c r="L98" s="77">
        <f ca="1">M98*L88</f>
        <v>45.79</v>
      </c>
      <c r="M98" s="77">
        <f ca="1">SUM(M91:M97)</f>
        <v>1</v>
      </c>
      <c r="N98" s="77">
        <f ca="1">O98*N88</f>
        <v>347.29999999999995</v>
      </c>
      <c r="O98" s="77">
        <f ca="1">SUM(O91:O97)</f>
        <v>5</v>
      </c>
      <c r="P98" s="77">
        <f ca="1">Q98*P88</f>
        <v>310.72000000000003</v>
      </c>
      <c r="Q98" s="77">
        <f ca="1">SUM(Q91:Q97)</f>
        <v>4</v>
      </c>
      <c r="R98" s="77">
        <f ca="1">S98*R88</f>
        <v>388.8</v>
      </c>
      <c r="S98" s="77">
        <f ca="1">SUM(S91:S97)</f>
        <v>4</v>
      </c>
      <c r="T98" s="77">
        <f ca="1">U98*T88</f>
        <v>0</v>
      </c>
      <c r="U98" s="77">
        <f ca="1">SUM(U91:U97)</f>
        <v>0</v>
      </c>
      <c r="V98" s="10" t="s">
        <v>1</v>
      </c>
      <c r="W98" s="21">
        <f ca="1">G98+K98+O98+Q98+S98+U98</f>
        <v>47</v>
      </c>
      <c r="X98" s="22">
        <f t="shared" ref="X98:AM98" si="113">SUM(X$6:X$86)</f>
        <v>1600</v>
      </c>
      <c r="Y98" s="22">
        <f t="shared" si="113"/>
        <v>30</v>
      </c>
      <c r="Z98" s="22">
        <f t="shared" si="113"/>
        <v>1600</v>
      </c>
      <c r="AA98" s="22">
        <f t="shared" si="113"/>
        <v>7</v>
      </c>
      <c r="AB98" s="22">
        <f t="shared" si="113"/>
        <v>2800</v>
      </c>
      <c r="AC98" s="22">
        <f t="shared" si="113"/>
        <v>8</v>
      </c>
      <c r="AD98" s="22">
        <f t="shared" si="113"/>
        <v>2800</v>
      </c>
      <c r="AE98" s="22">
        <f t="shared" si="113"/>
        <v>5</v>
      </c>
      <c r="AF98" s="22">
        <f t="shared" si="113"/>
        <v>4000</v>
      </c>
      <c r="AG98" s="22">
        <f t="shared" si="113"/>
        <v>5</v>
      </c>
      <c r="AH98" s="22">
        <f t="shared" si="113"/>
        <v>4800</v>
      </c>
      <c r="AI98" s="22">
        <f t="shared" si="113"/>
        <v>11</v>
      </c>
      <c r="AJ98" s="22">
        <f t="shared" si="113"/>
        <v>4800</v>
      </c>
      <c r="AK98" s="22">
        <f t="shared" si="113"/>
        <v>8</v>
      </c>
      <c r="AL98" s="22">
        <f t="shared" si="113"/>
        <v>4800</v>
      </c>
      <c r="AM98" s="22">
        <f t="shared" si="113"/>
        <v>0</v>
      </c>
    </row>
    <row r="99" spans="1:39" ht="13.5" customHeight="1" thickBot="1" x14ac:dyDescent="0.4">
      <c r="A99" s="123" t="s">
        <v>175</v>
      </c>
      <c r="B99" s="124"/>
      <c r="C99" s="124"/>
      <c r="D99" s="124"/>
      <c r="E99" s="91">
        <f ca="1">E92-E95</f>
        <v>1645.0000000000002</v>
      </c>
      <c r="F99" s="77">
        <f ca="1">G99*(F88-F89)</f>
        <v>652.5</v>
      </c>
      <c r="G99" s="77">
        <f ca="1">G98</f>
        <v>30</v>
      </c>
      <c r="H99" s="77">
        <f ca="1">I99*(H88-H89)</f>
        <v>128.38000000000002</v>
      </c>
      <c r="I99" s="77">
        <f ca="1">I98</f>
        <v>7</v>
      </c>
      <c r="J99" s="77">
        <f ca="1">K99*(J88-J89)</f>
        <v>48.56</v>
      </c>
      <c r="K99" s="77">
        <f ca="1">K98</f>
        <v>4</v>
      </c>
      <c r="L99" s="77">
        <f ca="1">M99*(L88-L89)</f>
        <v>10.79</v>
      </c>
      <c r="M99" s="77">
        <f ca="1">M98</f>
        <v>1</v>
      </c>
      <c r="N99" s="77">
        <f ca="1">O99*(N88-N89)</f>
        <v>97.299999999999969</v>
      </c>
      <c r="O99" s="77">
        <f ca="1">O98</f>
        <v>5</v>
      </c>
      <c r="P99" s="77">
        <f ca="1">Q99*(P88-P89)</f>
        <v>70.720000000000027</v>
      </c>
      <c r="Q99" s="77">
        <f ca="1">Q98</f>
        <v>4</v>
      </c>
      <c r="R99" s="77">
        <f ca="1">S99*(R88-R89)</f>
        <v>148.80000000000001</v>
      </c>
      <c r="S99" s="77">
        <f ca="1">S98</f>
        <v>4</v>
      </c>
      <c r="T99" s="77">
        <f ca="1">U99*(T88-T89)</f>
        <v>0</v>
      </c>
      <c r="U99" s="77">
        <f ca="1">U98</f>
        <v>0</v>
      </c>
      <c r="V99" s="10" t="s">
        <v>1</v>
      </c>
      <c r="W99" s="21">
        <f ca="1">G99+K99+O99+Q99+S99+U99</f>
        <v>47</v>
      </c>
      <c r="X99" s="22"/>
      <c r="Y99" s="22">
        <f t="shared" ref="Y99:AM101" si="114">SUM(Y$6:Y$86)</f>
        <v>30</v>
      </c>
      <c r="Z99" s="22"/>
      <c r="AA99" s="22">
        <f t="shared" si="114"/>
        <v>7</v>
      </c>
      <c r="AB99" s="22"/>
      <c r="AC99" s="22">
        <f t="shared" si="114"/>
        <v>8</v>
      </c>
      <c r="AD99" s="22"/>
      <c r="AE99" s="22">
        <f t="shared" si="114"/>
        <v>5</v>
      </c>
      <c r="AF99" s="22"/>
      <c r="AG99" s="22">
        <f t="shared" si="114"/>
        <v>5</v>
      </c>
      <c r="AH99" s="22"/>
      <c r="AI99" s="22">
        <f t="shared" si="114"/>
        <v>11</v>
      </c>
      <c r="AJ99" s="22"/>
      <c r="AK99" s="22">
        <f t="shared" si="114"/>
        <v>8</v>
      </c>
      <c r="AL99" s="22"/>
      <c r="AM99" s="22">
        <f t="shared" si="114"/>
        <v>0</v>
      </c>
    </row>
    <row r="100" spans="1:39" ht="13.5" customHeight="1" thickBot="1" x14ac:dyDescent="0.4">
      <c r="A100" s="88"/>
      <c r="B100" s="89"/>
      <c r="C100" s="89"/>
      <c r="D100" s="89"/>
      <c r="E100" s="90"/>
      <c r="F100" s="77">
        <f ca="1">G100*F89</f>
        <v>600</v>
      </c>
      <c r="G100" s="77">
        <f ca="1">G99</f>
        <v>30</v>
      </c>
      <c r="H100" s="77">
        <f ca="1">I100*H89</f>
        <v>140</v>
      </c>
      <c r="I100" s="77">
        <f ca="1">I99</f>
        <v>7</v>
      </c>
      <c r="J100" s="77">
        <f ca="1">K100*J89</f>
        <v>140</v>
      </c>
      <c r="K100" s="77">
        <f ca="1">K99</f>
        <v>4</v>
      </c>
      <c r="L100" s="77">
        <f ca="1">M100*L89</f>
        <v>35</v>
      </c>
      <c r="M100" s="77">
        <f ca="1">M99</f>
        <v>1</v>
      </c>
      <c r="N100" s="77">
        <f ca="1">O100*N89</f>
        <v>250</v>
      </c>
      <c r="O100" s="77">
        <f ca="1">O99</f>
        <v>5</v>
      </c>
      <c r="P100" s="77">
        <f ca="1">Q100*P89</f>
        <v>240</v>
      </c>
      <c r="Q100" s="77">
        <f ca="1">Q99</f>
        <v>4</v>
      </c>
      <c r="R100" s="77">
        <f ca="1">S100*R89</f>
        <v>240</v>
      </c>
      <c r="S100" s="77">
        <f ca="1">S99</f>
        <v>4</v>
      </c>
      <c r="T100" s="77">
        <f ca="1">U100*T89</f>
        <v>0</v>
      </c>
      <c r="U100" s="77">
        <f ca="1">U99</f>
        <v>0</v>
      </c>
      <c r="V100" s="10" t="s">
        <v>1</v>
      </c>
      <c r="W100" s="21">
        <f ca="1">G100+K100+O100+Q100+S100+U100</f>
        <v>47</v>
      </c>
      <c r="X100" s="22"/>
      <c r="Y100" s="22">
        <f t="shared" si="114"/>
        <v>30</v>
      </c>
      <c r="Z100" s="22"/>
      <c r="AA100" s="22">
        <f t="shared" si="114"/>
        <v>7</v>
      </c>
      <c r="AB100" s="22"/>
      <c r="AC100" s="22">
        <f t="shared" si="114"/>
        <v>8</v>
      </c>
      <c r="AD100" s="22"/>
      <c r="AE100" s="22">
        <f t="shared" si="114"/>
        <v>5</v>
      </c>
      <c r="AF100" s="22"/>
      <c r="AG100" s="22">
        <f t="shared" si="114"/>
        <v>5</v>
      </c>
      <c r="AH100" s="22"/>
      <c r="AI100" s="22">
        <f t="shared" si="114"/>
        <v>11</v>
      </c>
      <c r="AJ100" s="22"/>
      <c r="AK100" s="22">
        <f t="shared" si="114"/>
        <v>8</v>
      </c>
      <c r="AL100" s="22"/>
      <c r="AM100" s="22">
        <f t="shared" si="114"/>
        <v>0</v>
      </c>
    </row>
    <row r="101" spans="1:39" s="75" customFormat="1" ht="13.5" customHeight="1" x14ac:dyDescent="0.35">
      <c r="A101" s="2"/>
      <c r="B101" s="2"/>
      <c r="C101" s="2"/>
      <c r="D101" s="2"/>
      <c r="E101" s="2"/>
      <c r="F101" s="76">
        <f ca="1">F98-F100</f>
        <v>652.5</v>
      </c>
      <c r="G101" s="76">
        <f ca="1">G99</f>
        <v>30</v>
      </c>
      <c r="H101" s="76">
        <f ca="1">H98-H100</f>
        <v>128.38</v>
      </c>
      <c r="I101" s="76">
        <f ca="1">I99</f>
        <v>7</v>
      </c>
      <c r="J101" s="76">
        <f ca="1">J98-J100</f>
        <v>48.56</v>
      </c>
      <c r="K101" s="76">
        <f ca="1">K99</f>
        <v>4</v>
      </c>
      <c r="L101" s="76">
        <f ca="1">L98-L100</f>
        <v>10.79</v>
      </c>
      <c r="M101" s="76">
        <f ca="1">M99</f>
        <v>1</v>
      </c>
      <c r="N101" s="76">
        <f ca="1">N98-N100</f>
        <v>97.299999999999955</v>
      </c>
      <c r="O101" s="76">
        <f ca="1">O99</f>
        <v>5</v>
      </c>
      <c r="P101" s="76">
        <f ca="1">P98-P100</f>
        <v>70.720000000000027</v>
      </c>
      <c r="Q101" s="76">
        <f ca="1">Q99</f>
        <v>4</v>
      </c>
      <c r="R101" s="76">
        <f ca="1">R98-R100</f>
        <v>148.80000000000001</v>
      </c>
      <c r="S101" s="76">
        <f ca="1">S99</f>
        <v>4</v>
      </c>
      <c r="T101" s="76">
        <f ca="1">T98-T100</f>
        <v>0</v>
      </c>
      <c r="U101" s="76">
        <f ca="1">U99</f>
        <v>0</v>
      </c>
      <c r="V101" s="75" t="s">
        <v>1</v>
      </c>
      <c r="W101" s="73">
        <f ca="1">G101+K101+O101+Q101+S101+U101</f>
        <v>47</v>
      </c>
      <c r="X101" s="74"/>
      <c r="Y101" s="74">
        <f t="shared" si="114"/>
        <v>30</v>
      </c>
      <c r="Z101" s="74"/>
      <c r="AA101" s="74">
        <f t="shared" si="114"/>
        <v>7</v>
      </c>
      <c r="AB101" s="74"/>
      <c r="AC101" s="74">
        <f t="shared" si="114"/>
        <v>8</v>
      </c>
      <c r="AD101" s="74"/>
      <c r="AE101" s="74">
        <f t="shared" si="114"/>
        <v>5</v>
      </c>
      <c r="AF101" s="74"/>
      <c r="AG101" s="74">
        <f t="shared" si="114"/>
        <v>5</v>
      </c>
      <c r="AH101" s="74"/>
      <c r="AI101" s="74">
        <f t="shared" si="114"/>
        <v>11</v>
      </c>
      <c r="AJ101" s="74"/>
      <c r="AK101" s="74">
        <f t="shared" si="114"/>
        <v>8</v>
      </c>
      <c r="AL101" s="74"/>
      <c r="AM101" s="74">
        <f t="shared" si="114"/>
        <v>0</v>
      </c>
    </row>
    <row r="102" spans="1:39" s="27" customFormat="1" ht="13.5" customHeight="1" thickBot="1" x14ac:dyDescent="0.4">
      <c r="A102" s="2"/>
      <c r="B102" s="2"/>
      <c r="C102" s="2"/>
      <c r="D102" s="2"/>
      <c r="E102" s="2"/>
      <c r="F102" s="65"/>
      <c r="G102" s="34"/>
      <c r="H102" s="65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10"/>
      <c r="W102" s="21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</row>
    <row r="103" spans="1:39" s="27" customFormat="1" ht="12.75" customHeight="1" x14ac:dyDescent="0.3">
      <c r="A103" s="83"/>
      <c r="B103" s="84" t="s">
        <v>186</v>
      </c>
      <c r="C103" s="85"/>
      <c r="D103" s="85"/>
      <c r="E103" s="86"/>
      <c r="F103" s="28" t="s">
        <v>166</v>
      </c>
      <c r="G103" s="28">
        <f ca="1">SUMIF(F$79:G$85,T(F103),G$79:G$85)</f>
        <v>0</v>
      </c>
      <c r="H103" s="28" t="s">
        <v>166</v>
      </c>
      <c r="I103" s="28">
        <f t="shared" ref="I103" ca="1" si="115">SUMIF(H$79:I$85,T(H103),I$79:I$85)</f>
        <v>0</v>
      </c>
      <c r="J103" s="28" t="s">
        <v>166</v>
      </c>
      <c r="K103" s="28">
        <f t="shared" ref="K103" ca="1" si="116">SUMIF(J$79:K$85,T(J103),K$79:K$85)</f>
        <v>0</v>
      </c>
      <c r="L103" s="28" t="s">
        <v>166</v>
      </c>
      <c r="M103" s="28">
        <f t="shared" ref="M103" ca="1" si="117">SUMIF(L$79:M$85,T(L103),M$79:M$85)</f>
        <v>0</v>
      </c>
      <c r="N103" s="28" t="s">
        <v>166</v>
      </c>
      <c r="O103" s="28">
        <f t="shared" ref="O103" ca="1" si="118">SUMIF(N$79:O$85,T(N103),O$79:O$85)</f>
        <v>0</v>
      </c>
      <c r="P103" s="28" t="s">
        <v>166</v>
      </c>
      <c r="Q103" s="28">
        <f t="shared" ref="Q103" ca="1" si="119">SUMIF(P$79:Q$85,T(P103),Q$79:Q$85)</f>
        <v>0</v>
      </c>
      <c r="R103" s="28" t="s">
        <v>166</v>
      </c>
      <c r="S103" s="28">
        <f t="shared" ref="S103" ca="1" si="120">SUMIF(R$79:S$85,T(R103),S$79:S$85)</f>
        <v>0</v>
      </c>
      <c r="T103" s="28" t="s">
        <v>166</v>
      </c>
      <c r="U103" s="28">
        <f t="shared" ref="U103" ca="1" si="121">SUMIF(T$79:U$85,T(T103),U$79:U$85)</f>
        <v>0</v>
      </c>
      <c r="V103" s="97" t="s">
        <v>166</v>
      </c>
      <c r="W103" s="21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</row>
    <row r="104" spans="1:39" s="27" customFormat="1" ht="12.75" customHeight="1" x14ac:dyDescent="0.3">
      <c r="A104" s="123" t="s">
        <v>174</v>
      </c>
      <c r="B104" s="124"/>
      <c r="C104" s="124"/>
      <c r="D104" s="124"/>
      <c r="E104" s="107">
        <f ca="1">F110+H110+J110+L110+N110+P110+R110+T110</f>
        <v>1304.28</v>
      </c>
      <c r="F104" s="26" t="s">
        <v>34</v>
      </c>
      <c r="G104" s="26">
        <f t="shared" ref="G104:G109" ca="1" si="122">SUMIF(F$79:G$85,T(F104),G$79:G$85)</f>
        <v>0</v>
      </c>
      <c r="H104" s="26" t="s">
        <v>34</v>
      </c>
      <c r="I104" s="26">
        <f t="shared" ref="I104" ca="1" si="123">SUMIF(H$79:I$85,T(H104),I$79:I$85)</f>
        <v>0</v>
      </c>
      <c r="J104" s="26" t="s">
        <v>34</v>
      </c>
      <c r="K104" s="26">
        <f t="shared" ref="K104" ca="1" si="124">SUMIF(J$79:K$85,T(J104),K$79:K$85)</f>
        <v>0</v>
      </c>
      <c r="L104" s="26" t="s">
        <v>34</v>
      </c>
      <c r="M104" s="26">
        <f t="shared" ref="M104" ca="1" si="125">SUMIF(L$79:M$85,T(L104),M$79:M$85)</f>
        <v>0</v>
      </c>
      <c r="N104" s="26" t="s">
        <v>34</v>
      </c>
      <c r="O104" s="26">
        <f t="shared" ref="O104" ca="1" si="126">SUMIF(N$79:O$85,T(N104),O$79:O$85)</f>
        <v>0</v>
      </c>
      <c r="P104" s="26" t="s">
        <v>34</v>
      </c>
      <c r="Q104" s="26">
        <f t="shared" ref="Q104" ca="1" si="127">SUMIF(P$79:Q$85,T(P104),Q$79:Q$85)</f>
        <v>0</v>
      </c>
      <c r="R104" s="26" t="s">
        <v>34</v>
      </c>
      <c r="S104" s="26">
        <f t="shared" ref="S104" ca="1" si="128">SUMIF(R$79:S$85,T(R104),S$79:S$85)</f>
        <v>0</v>
      </c>
      <c r="T104" s="26" t="s">
        <v>34</v>
      </c>
      <c r="U104" s="26">
        <f t="shared" ref="U104" ca="1" si="129">SUMIF(T$79:U$85,T(T104),U$79:U$85)</f>
        <v>0</v>
      </c>
      <c r="V104" s="97" t="s">
        <v>34</v>
      </c>
      <c r="W104" s="21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39" s="27" customFormat="1" ht="12.75" customHeight="1" x14ac:dyDescent="0.3">
      <c r="A105" s="123" t="s">
        <v>175</v>
      </c>
      <c r="B105" s="124"/>
      <c r="C105" s="124"/>
      <c r="D105" s="124"/>
      <c r="E105" s="96">
        <f ca="1">E107+E110</f>
        <v>1304.2800000000002</v>
      </c>
      <c r="F105" s="26" t="s">
        <v>31</v>
      </c>
      <c r="G105" s="26">
        <f t="shared" ca="1" si="122"/>
        <v>0</v>
      </c>
      <c r="H105" s="26" t="s">
        <v>31</v>
      </c>
      <c r="I105" s="26">
        <f t="shared" ref="I105" ca="1" si="130">SUMIF(H$79:I$85,T(H105),I$79:I$85)</f>
        <v>0</v>
      </c>
      <c r="J105" s="26" t="s">
        <v>31</v>
      </c>
      <c r="K105" s="26">
        <f t="shared" ref="K105" ca="1" si="131">SUMIF(J$79:K$85,T(J105),K$79:K$85)</f>
        <v>1</v>
      </c>
      <c r="L105" s="26" t="s">
        <v>31</v>
      </c>
      <c r="M105" s="26">
        <f t="shared" ref="M105" ca="1" si="132">SUMIF(L$79:M$85,T(L105),M$79:M$85)</f>
        <v>2</v>
      </c>
      <c r="N105" s="26" t="s">
        <v>31</v>
      </c>
      <c r="O105" s="26">
        <f t="shared" ref="O105" ca="1" si="133">SUMIF(N$79:O$85,T(N105),O$79:O$85)</f>
        <v>0</v>
      </c>
      <c r="P105" s="26" t="s">
        <v>31</v>
      </c>
      <c r="Q105" s="26">
        <f t="shared" ref="Q105" ca="1" si="134">SUMIF(P$79:Q$85,T(P105),Q$79:Q$85)</f>
        <v>0</v>
      </c>
      <c r="R105" s="26" t="s">
        <v>31</v>
      </c>
      <c r="S105" s="26">
        <f t="shared" ref="S105" ca="1" si="135">SUMIF(R$79:S$85,T(R105),S$79:S$85)</f>
        <v>0</v>
      </c>
      <c r="T105" s="26" t="s">
        <v>31</v>
      </c>
      <c r="U105" s="26">
        <f t="shared" ref="U105" ca="1" si="136">SUMIF(T$79:U$85,T(T105),U$79:U$85)</f>
        <v>0</v>
      </c>
      <c r="V105" s="27" t="s">
        <v>31</v>
      </c>
      <c r="W105" s="21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39" s="27" customFormat="1" ht="12.75" customHeight="1" x14ac:dyDescent="0.3">
      <c r="A106" s="97"/>
      <c r="B106" s="97"/>
      <c r="C106" s="97"/>
      <c r="D106" s="97"/>
      <c r="E106" s="97"/>
      <c r="F106" s="26" t="s">
        <v>14</v>
      </c>
      <c r="G106" s="26">
        <f t="shared" ca="1" si="122"/>
        <v>0</v>
      </c>
      <c r="H106" s="26" t="s">
        <v>14</v>
      </c>
      <c r="I106" s="26">
        <f t="shared" ref="I106" ca="1" si="137">SUMIF(H$79:I$85,T(H106),I$79:I$85)</f>
        <v>0</v>
      </c>
      <c r="J106" s="26" t="s">
        <v>14</v>
      </c>
      <c r="K106" s="26">
        <f t="shared" ref="K106" ca="1" si="138">SUMIF(J$79:K$85,T(J106),K$79:K$85)</f>
        <v>1</v>
      </c>
      <c r="L106" s="26" t="s">
        <v>14</v>
      </c>
      <c r="M106" s="26">
        <f t="shared" ref="M106" ca="1" si="139">SUMIF(L$79:M$85,T(L106),M$79:M$85)</f>
        <v>2</v>
      </c>
      <c r="N106" s="26" t="s">
        <v>14</v>
      </c>
      <c r="O106" s="26">
        <f t="shared" ref="O106" ca="1" si="140">SUMIF(N$79:O$85,T(N106),O$79:O$85)</f>
        <v>0</v>
      </c>
      <c r="P106" s="26" t="s">
        <v>14</v>
      </c>
      <c r="Q106" s="26">
        <f t="shared" ref="Q106" ca="1" si="141">SUMIF(P$79:Q$85,T(P106),Q$79:Q$85)</f>
        <v>2</v>
      </c>
      <c r="R106" s="26" t="s">
        <v>14</v>
      </c>
      <c r="S106" s="26">
        <f t="shared" ref="S106" ca="1" si="142">SUMIF(R$79:S$85,T(R106),S$79:S$85)</f>
        <v>0</v>
      </c>
      <c r="T106" s="26" t="s">
        <v>14</v>
      </c>
      <c r="U106" s="26">
        <f t="shared" ref="U106" ca="1" si="143">SUMIF(T$79:U$85,T(T106),U$79:U$85)</f>
        <v>0</v>
      </c>
      <c r="V106" s="27" t="s">
        <v>14</v>
      </c>
      <c r="W106" s="21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39" s="27" customFormat="1" ht="12.75" customHeight="1" x14ac:dyDescent="0.3">
      <c r="A107" s="123" t="s">
        <v>183</v>
      </c>
      <c r="B107" s="124"/>
      <c r="C107" s="124"/>
      <c r="D107" s="125"/>
      <c r="E107" s="108">
        <f ca="1">F111+H111+J111+L111+N111+P111+R111+T111</f>
        <v>364.28000000000009</v>
      </c>
      <c r="F107" s="26" t="s">
        <v>13</v>
      </c>
      <c r="G107" s="26">
        <f t="shared" ca="1" si="122"/>
        <v>0</v>
      </c>
      <c r="H107" s="26" t="s">
        <v>13</v>
      </c>
      <c r="I107" s="26">
        <f t="shared" ref="I107" ca="1" si="144">SUMIF(H$79:I$85,T(H107),I$79:I$85)</f>
        <v>0</v>
      </c>
      <c r="J107" s="26" t="s">
        <v>13</v>
      </c>
      <c r="K107" s="26">
        <f t="shared" ref="K107" ca="1" si="145">SUMIF(J$79:K$85,T(J107),K$79:K$85)</f>
        <v>2</v>
      </c>
      <c r="L107" s="26" t="s">
        <v>13</v>
      </c>
      <c r="M107" s="26">
        <f t="shared" ref="M107" ca="1" si="146">SUMIF(L$79:M$85,T(L107),M$79:M$85)</f>
        <v>0</v>
      </c>
      <c r="N107" s="26" t="s">
        <v>13</v>
      </c>
      <c r="O107" s="26">
        <f t="shared" ref="O107" ca="1" si="147">SUMIF(N$79:O$85,T(N107),O$79:O$85)</f>
        <v>0</v>
      </c>
      <c r="P107" s="26" t="s">
        <v>13</v>
      </c>
      <c r="Q107" s="26">
        <f t="shared" ref="Q107" ca="1" si="148">SUMIF(P$79:Q$85,T(P107),Q$79:Q$85)</f>
        <v>3</v>
      </c>
      <c r="R107" s="26" t="s">
        <v>13</v>
      </c>
      <c r="S107" s="26">
        <f t="shared" ref="S107" ca="1" si="149">SUMIF(R$79:S$85,T(R107),S$79:S$85)</f>
        <v>2</v>
      </c>
      <c r="T107" s="26" t="s">
        <v>13</v>
      </c>
      <c r="U107" s="26">
        <f t="shared" ref="U107" ca="1" si="150">SUMIF(T$79:U$85,T(T107),U$79:U$85)</f>
        <v>0</v>
      </c>
      <c r="V107" s="27" t="s">
        <v>13</v>
      </c>
      <c r="W107" s="21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39" s="27" customFormat="1" ht="12.75" customHeight="1" x14ac:dyDescent="0.3">
      <c r="A108" s="123" t="s">
        <v>175</v>
      </c>
      <c r="B108" s="124"/>
      <c r="C108" s="124"/>
      <c r="D108" s="124"/>
      <c r="E108" s="91">
        <f ca="1">E104-E110</f>
        <v>364.28</v>
      </c>
      <c r="F108" s="26" t="s">
        <v>11</v>
      </c>
      <c r="G108" s="26">
        <f t="shared" ca="1" si="122"/>
        <v>0</v>
      </c>
      <c r="H108" s="26" t="s">
        <v>11</v>
      </c>
      <c r="I108" s="26">
        <f t="shared" ref="I108" ca="1" si="151">SUMIF(H$79:I$85,T(H108),I$79:I$85)</f>
        <v>0</v>
      </c>
      <c r="J108" s="26" t="s">
        <v>11</v>
      </c>
      <c r="K108" s="26">
        <f t="shared" ref="K108" ca="1" si="152">SUMIF(J$79:K$85,T(J108),K$79:K$85)</f>
        <v>0</v>
      </c>
      <c r="L108" s="26" t="s">
        <v>11</v>
      </c>
      <c r="M108" s="26">
        <f t="shared" ref="M108" ca="1" si="153">SUMIF(L$79:M$85,T(L108),M$79:M$85)</f>
        <v>0</v>
      </c>
      <c r="N108" s="26" t="s">
        <v>11</v>
      </c>
      <c r="O108" s="26">
        <f t="shared" ref="O108" ca="1" si="154">SUMIF(N$79:O$85,T(N108),O$79:O$85)</f>
        <v>0</v>
      </c>
      <c r="P108" s="26" t="s">
        <v>11</v>
      </c>
      <c r="Q108" s="26">
        <f t="shared" ref="Q108" ca="1" si="155">SUMIF(P$79:Q$85,T(P108),Q$79:Q$85)</f>
        <v>2</v>
      </c>
      <c r="R108" s="26" t="s">
        <v>11</v>
      </c>
      <c r="S108" s="26">
        <f t="shared" ref="S108" ca="1" si="156">SUMIF(R$79:S$85,T(R108),S$79:S$85)</f>
        <v>2</v>
      </c>
      <c r="T108" s="26" t="s">
        <v>11</v>
      </c>
      <c r="U108" s="26">
        <f t="shared" ref="U108" ca="1" si="157">SUMIF(T$79:U$85,T(T108),U$79:U$85)</f>
        <v>0</v>
      </c>
      <c r="V108" s="27" t="s">
        <v>11</v>
      </c>
      <c r="W108" s="21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39" s="27" customFormat="1" ht="12.75" customHeight="1" thickBot="1" x14ac:dyDescent="0.35">
      <c r="A109" s="97"/>
      <c r="B109" s="97"/>
      <c r="C109" s="97"/>
      <c r="D109" s="97"/>
      <c r="E109" s="97"/>
      <c r="F109" s="26" t="s">
        <v>35</v>
      </c>
      <c r="G109" s="53">
        <f t="shared" ca="1" si="122"/>
        <v>0</v>
      </c>
      <c r="H109" s="26" t="s">
        <v>35</v>
      </c>
      <c r="I109" s="53">
        <f t="shared" ref="I109" ca="1" si="158">SUMIF(H$79:I$85,T(H109),I$79:I$85)</f>
        <v>0</v>
      </c>
      <c r="J109" s="26" t="s">
        <v>35</v>
      </c>
      <c r="K109" s="53">
        <f t="shared" ref="K109" ca="1" si="159">SUMIF(J$79:K$85,T(J109),K$79:K$85)</f>
        <v>0</v>
      </c>
      <c r="L109" s="26" t="s">
        <v>35</v>
      </c>
      <c r="M109" s="53">
        <f t="shared" ref="M109" ca="1" si="160">SUMIF(L$79:M$85,T(L109),M$79:M$85)</f>
        <v>0</v>
      </c>
      <c r="N109" s="26" t="s">
        <v>35</v>
      </c>
      <c r="O109" s="53">
        <f t="shared" ref="O109" ca="1" si="161">SUMIF(N$79:O$85,T(N109),O$79:O$85)</f>
        <v>0</v>
      </c>
      <c r="P109" s="26" t="s">
        <v>35</v>
      </c>
      <c r="Q109" s="53">
        <f t="shared" ref="Q109" ca="1" si="162">SUMIF(P$79:Q$85,T(P109),Q$79:Q$85)</f>
        <v>0</v>
      </c>
      <c r="R109" s="26" t="s">
        <v>35</v>
      </c>
      <c r="S109" s="53">
        <f t="shared" ref="S109" ca="1" si="163">SUMIF(R$79:S$85,T(R109),S$79:S$85)</f>
        <v>0</v>
      </c>
      <c r="T109" s="26" t="s">
        <v>35</v>
      </c>
      <c r="U109" s="53">
        <f t="shared" ref="U109" ca="1" si="164">SUMIF(T$79:U$85,T(T109),U$79:U$85)</f>
        <v>0</v>
      </c>
      <c r="V109" s="27" t="s">
        <v>35</v>
      </c>
      <c r="W109" s="21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39" ht="13.5" customHeight="1" thickBot="1" x14ac:dyDescent="0.4">
      <c r="A110" s="123" t="s">
        <v>187</v>
      </c>
      <c r="B110" s="124"/>
      <c r="C110" s="124"/>
      <c r="D110" s="124"/>
      <c r="E110" s="110">
        <f ca="1">F112+H112+J112+L112+N112+P112+R112+T112</f>
        <v>940</v>
      </c>
      <c r="F110" s="77">
        <f ca="1">G110*F88</f>
        <v>0</v>
      </c>
      <c r="G110" s="77">
        <f ca="1">SUM(G103:G109)</f>
        <v>0</v>
      </c>
      <c r="H110" s="77">
        <f ca="1">I110*H88</f>
        <v>0</v>
      </c>
      <c r="I110" s="77">
        <f ca="1">SUM(I103:I109)</f>
        <v>0</v>
      </c>
      <c r="J110" s="77">
        <f ca="1">K110*J88</f>
        <v>188.56</v>
      </c>
      <c r="K110" s="77">
        <f ca="1">SUM(K103:K109)</f>
        <v>4</v>
      </c>
      <c r="L110" s="77">
        <f ca="1">M110*L88</f>
        <v>183.16</v>
      </c>
      <c r="M110" s="77">
        <f ca="1">SUM(M103:M109)</f>
        <v>4</v>
      </c>
      <c r="N110" s="77">
        <f ca="1">O110*N88</f>
        <v>0</v>
      </c>
      <c r="O110" s="77">
        <f ca="1">SUM(O103:O109)</f>
        <v>0</v>
      </c>
      <c r="P110" s="77">
        <f ca="1">Q110*P88</f>
        <v>543.76</v>
      </c>
      <c r="Q110" s="77">
        <f ca="1">SUM(Q103:Q109)</f>
        <v>7</v>
      </c>
      <c r="R110" s="77">
        <f ca="1">S110*R88</f>
        <v>388.8</v>
      </c>
      <c r="S110" s="77">
        <f ca="1">SUM(S103:S109)</f>
        <v>4</v>
      </c>
      <c r="T110" s="77">
        <f ca="1">U110*T88</f>
        <v>0</v>
      </c>
      <c r="U110" s="77">
        <f ca="1">SUM(U103:U109)</f>
        <v>0</v>
      </c>
      <c r="V110" s="10" t="s">
        <v>1</v>
      </c>
      <c r="W110" s="21">
        <f ca="1">G110+K110+O110+Q110+S110+U110</f>
        <v>15</v>
      </c>
      <c r="X110" s="22">
        <f t="shared" ref="X110:AM110" si="165">SUM(X$6:X$86)</f>
        <v>1600</v>
      </c>
      <c r="Y110" s="22">
        <f t="shared" si="165"/>
        <v>30</v>
      </c>
      <c r="Z110" s="22">
        <f t="shared" si="165"/>
        <v>1600</v>
      </c>
      <c r="AA110" s="22">
        <f t="shared" si="165"/>
        <v>7</v>
      </c>
      <c r="AB110" s="22">
        <f t="shared" si="165"/>
        <v>2800</v>
      </c>
      <c r="AC110" s="22">
        <f t="shared" si="165"/>
        <v>8</v>
      </c>
      <c r="AD110" s="22">
        <f t="shared" si="165"/>
        <v>2800</v>
      </c>
      <c r="AE110" s="22">
        <f t="shared" si="165"/>
        <v>5</v>
      </c>
      <c r="AF110" s="22">
        <f t="shared" si="165"/>
        <v>4000</v>
      </c>
      <c r="AG110" s="22">
        <f t="shared" si="165"/>
        <v>5</v>
      </c>
      <c r="AH110" s="22">
        <f t="shared" si="165"/>
        <v>4800</v>
      </c>
      <c r="AI110" s="22">
        <f t="shared" si="165"/>
        <v>11</v>
      </c>
      <c r="AJ110" s="22">
        <f t="shared" si="165"/>
        <v>4800</v>
      </c>
      <c r="AK110" s="22">
        <f t="shared" si="165"/>
        <v>8</v>
      </c>
      <c r="AL110" s="22">
        <f t="shared" si="165"/>
        <v>4800</v>
      </c>
      <c r="AM110" s="22">
        <f t="shared" si="165"/>
        <v>0</v>
      </c>
    </row>
    <row r="111" spans="1:39" ht="13.5" customHeight="1" thickBot="1" x14ac:dyDescent="0.4">
      <c r="A111" s="123" t="s">
        <v>175</v>
      </c>
      <c r="B111" s="124"/>
      <c r="C111" s="124"/>
      <c r="D111" s="124"/>
      <c r="E111" s="91">
        <f>SUM(E$79:E$85)</f>
        <v>940</v>
      </c>
      <c r="F111" s="77">
        <f ca="1">G111*(F88-F89)</f>
        <v>0</v>
      </c>
      <c r="G111" s="77">
        <f ca="1">G110</f>
        <v>0</v>
      </c>
      <c r="H111" s="77">
        <f ca="1">I111*(H88-H89)</f>
        <v>0</v>
      </c>
      <c r="I111" s="77">
        <f ca="1">I110</f>
        <v>0</v>
      </c>
      <c r="J111" s="77">
        <f ca="1">K111*(J88-J89)</f>
        <v>48.56</v>
      </c>
      <c r="K111" s="77">
        <f ca="1">K110</f>
        <v>4</v>
      </c>
      <c r="L111" s="77">
        <f ca="1">M111*(L88-L89)</f>
        <v>43.16</v>
      </c>
      <c r="M111" s="77">
        <f ca="1">M110</f>
        <v>4</v>
      </c>
      <c r="N111" s="77">
        <f ca="1">O111*(N88-N89)</f>
        <v>0</v>
      </c>
      <c r="O111" s="77">
        <f ca="1">O110</f>
        <v>0</v>
      </c>
      <c r="P111" s="77">
        <f ca="1">Q111*(P88-P89)</f>
        <v>123.76000000000005</v>
      </c>
      <c r="Q111" s="77">
        <f ca="1">Q110</f>
        <v>7</v>
      </c>
      <c r="R111" s="77">
        <f ca="1">S111*(R88-R89)</f>
        <v>148.80000000000001</v>
      </c>
      <c r="S111" s="77">
        <f ca="1">S110</f>
        <v>4</v>
      </c>
      <c r="T111" s="77">
        <f ca="1">U111*(T88-T89)</f>
        <v>0</v>
      </c>
      <c r="U111" s="77">
        <f ca="1">U110</f>
        <v>0</v>
      </c>
      <c r="V111" s="10" t="s">
        <v>1</v>
      </c>
      <c r="W111" s="21">
        <f ca="1">G111+K111+O111+Q111+S111+U111</f>
        <v>15</v>
      </c>
      <c r="X111" s="22"/>
      <c r="Y111" s="22">
        <f t="shared" ref="Y111:AM113" si="166">SUM(Y$6:Y$86)</f>
        <v>30</v>
      </c>
      <c r="Z111" s="22"/>
      <c r="AA111" s="22">
        <f t="shared" si="166"/>
        <v>7</v>
      </c>
      <c r="AB111" s="22"/>
      <c r="AC111" s="22">
        <f t="shared" si="166"/>
        <v>8</v>
      </c>
      <c r="AD111" s="22"/>
      <c r="AE111" s="22">
        <f t="shared" si="166"/>
        <v>5</v>
      </c>
      <c r="AF111" s="22"/>
      <c r="AG111" s="22">
        <f t="shared" si="166"/>
        <v>5</v>
      </c>
      <c r="AH111" s="22"/>
      <c r="AI111" s="22">
        <f t="shared" si="166"/>
        <v>11</v>
      </c>
      <c r="AJ111" s="22"/>
      <c r="AK111" s="22">
        <f t="shared" si="166"/>
        <v>8</v>
      </c>
      <c r="AL111" s="22"/>
      <c r="AM111" s="22">
        <f t="shared" si="166"/>
        <v>0</v>
      </c>
    </row>
    <row r="112" spans="1:39" ht="13.5" customHeight="1" thickBot="1" x14ac:dyDescent="0.4">
      <c r="A112" s="98"/>
      <c r="B112" s="99"/>
      <c r="C112" s="99"/>
      <c r="D112" s="94"/>
      <c r="E112" s="95"/>
      <c r="F112" s="77">
        <f ca="1">G112*F89</f>
        <v>0</v>
      </c>
      <c r="G112" s="77">
        <f ca="1">G111</f>
        <v>0</v>
      </c>
      <c r="H112" s="77">
        <f ca="1">I112*H89</f>
        <v>0</v>
      </c>
      <c r="I112" s="77">
        <f ca="1">I111</f>
        <v>0</v>
      </c>
      <c r="J112" s="77">
        <f ca="1">K112*J89</f>
        <v>140</v>
      </c>
      <c r="K112" s="77">
        <f ca="1">K111</f>
        <v>4</v>
      </c>
      <c r="L112" s="77">
        <f ca="1">M112*L89</f>
        <v>140</v>
      </c>
      <c r="M112" s="77">
        <f ca="1">M111</f>
        <v>4</v>
      </c>
      <c r="N112" s="77">
        <f ca="1">O112*N89</f>
        <v>0</v>
      </c>
      <c r="O112" s="77">
        <f ca="1">O111</f>
        <v>0</v>
      </c>
      <c r="P112" s="77">
        <f ca="1">Q112*P89</f>
        <v>420</v>
      </c>
      <c r="Q112" s="77">
        <f ca="1">Q111</f>
        <v>7</v>
      </c>
      <c r="R112" s="77">
        <f ca="1">S112*R89</f>
        <v>240</v>
      </c>
      <c r="S112" s="77">
        <f ca="1">S111</f>
        <v>4</v>
      </c>
      <c r="T112" s="77">
        <f ca="1">U112*T89</f>
        <v>0</v>
      </c>
      <c r="U112" s="77">
        <f ca="1">U111</f>
        <v>0</v>
      </c>
      <c r="V112" s="10" t="s">
        <v>1</v>
      </c>
      <c r="W112" s="21">
        <f ca="1">G112+K112+O112+Q112+S112+U112</f>
        <v>15</v>
      </c>
      <c r="X112" s="22"/>
      <c r="Y112" s="22">
        <f t="shared" si="166"/>
        <v>30</v>
      </c>
      <c r="Z112" s="22"/>
      <c r="AA112" s="22">
        <f t="shared" si="166"/>
        <v>7</v>
      </c>
      <c r="AB112" s="22"/>
      <c r="AC112" s="22">
        <f t="shared" si="166"/>
        <v>8</v>
      </c>
      <c r="AD112" s="22"/>
      <c r="AE112" s="22">
        <f t="shared" si="166"/>
        <v>5</v>
      </c>
      <c r="AF112" s="22"/>
      <c r="AG112" s="22">
        <f t="shared" si="166"/>
        <v>5</v>
      </c>
      <c r="AH112" s="22"/>
      <c r="AI112" s="22">
        <f t="shared" si="166"/>
        <v>11</v>
      </c>
      <c r="AJ112" s="22"/>
      <c r="AK112" s="22">
        <f t="shared" si="166"/>
        <v>8</v>
      </c>
      <c r="AL112" s="22"/>
      <c r="AM112" s="22">
        <f t="shared" si="166"/>
        <v>0</v>
      </c>
    </row>
    <row r="113" spans="1:39" s="75" customFormat="1" ht="13.5" customHeight="1" x14ac:dyDescent="0.35">
      <c r="A113" s="100"/>
      <c r="B113" s="100"/>
      <c r="C113" s="100"/>
      <c r="D113" s="97"/>
      <c r="E113" s="101"/>
      <c r="F113" s="76">
        <f ca="1">F110-F112</f>
        <v>0</v>
      </c>
      <c r="G113" s="76">
        <f ca="1">G111</f>
        <v>0</v>
      </c>
      <c r="H113" s="76">
        <f ca="1">H110-H112</f>
        <v>0</v>
      </c>
      <c r="I113" s="76">
        <f ca="1">I111</f>
        <v>0</v>
      </c>
      <c r="J113" s="76">
        <f ca="1">J110-J112</f>
        <v>48.56</v>
      </c>
      <c r="K113" s="76">
        <f ca="1">K111</f>
        <v>4</v>
      </c>
      <c r="L113" s="76">
        <f ca="1">L110-L112</f>
        <v>43.16</v>
      </c>
      <c r="M113" s="76">
        <f ca="1">M111</f>
        <v>4</v>
      </c>
      <c r="N113" s="76">
        <f ca="1">N110-N112</f>
        <v>0</v>
      </c>
      <c r="O113" s="76">
        <f ca="1">O111</f>
        <v>0</v>
      </c>
      <c r="P113" s="76">
        <f ca="1">P110-P112</f>
        <v>123.75999999999999</v>
      </c>
      <c r="Q113" s="76">
        <f ca="1">Q111</f>
        <v>7</v>
      </c>
      <c r="R113" s="76">
        <f ca="1">R110-R112</f>
        <v>148.80000000000001</v>
      </c>
      <c r="S113" s="76">
        <f ca="1">S111</f>
        <v>4</v>
      </c>
      <c r="T113" s="76">
        <f ca="1">T110-T112</f>
        <v>0</v>
      </c>
      <c r="U113" s="76">
        <f ca="1">U111</f>
        <v>0</v>
      </c>
      <c r="V113" s="75" t="s">
        <v>1</v>
      </c>
      <c r="W113" s="73">
        <f ca="1">G113+K113+O113+Q113+S113+U113</f>
        <v>15</v>
      </c>
      <c r="X113" s="74"/>
      <c r="Y113" s="74">
        <f t="shared" si="166"/>
        <v>30</v>
      </c>
      <c r="Z113" s="74"/>
      <c r="AA113" s="74">
        <f t="shared" si="166"/>
        <v>7</v>
      </c>
      <c r="AB113" s="74"/>
      <c r="AC113" s="74">
        <f t="shared" si="166"/>
        <v>8</v>
      </c>
      <c r="AD113" s="74"/>
      <c r="AE113" s="74">
        <f t="shared" si="166"/>
        <v>5</v>
      </c>
      <c r="AF113" s="74"/>
      <c r="AG113" s="74">
        <f t="shared" si="166"/>
        <v>5</v>
      </c>
      <c r="AH113" s="74"/>
      <c r="AI113" s="74">
        <f t="shared" si="166"/>
        <v>11</v>
      </c>
      <c r="AJ113" s="74"/>
      <c r="AK113" s="74">
        <f t="shared" si="166"/>
        <v>8</v>
      </c>
      <c r="AL113" s="74"/>
      <c r="AM113" s="74">
        <f t="shared" si="166"/>
        <v>0</v>
      </c>
    </row>
    <row r="114" spans="1:39" s="27" customFormat="1" ht="13.3" thickBot="1" x14ac:dyDescent="0.4">
      <c r="A114" s="97"/>
      <c r="B114" s="97"/>
      <c r="C114" s="97"/>
      <c r="D114" s="97"/>
      <c r="E114" s="97"/>
      <c r="F114" s="65"/>
      <c r="G114" s="34"/>
      <c r="H114" s="65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10"/>
      <c r="W114" s="21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:39" s="27" customFormat="1" ht="12.75" customHeight="1" x14ac:dyDescent="0.3">
      <c r="A115" s="102"/>
      <c r="B115" s="84" t="s">
        <v>192</v>
      </c>
      <c r="C115" s="103"/>
      <c r="D115" s="103"/>
      <c r="E115" s="104"/>
      <c r="F115" s="28" t="s">
        <v>166</v>
      </c>
      <c r="G115" s="28"/>
      <c r="H115" s="28" t="s">
        <v>166</v>
      </c>
      <c r="I115" s="28"/>
      <c r="J115" s="28" t="s">
        <v>166</v>
      </c>
      <c r="K115" s="28"/>
      <c r="L115" s="28" t="s">
        <v>166</v>
      </c>
      <c r="M115" s="28"/>
      <c r="N115" s="28" t="s">
        <v>166</v>
      </c>
      <c r="O115" s="28"/>
      <c r="P115" s="28" t="s">
        <v>166</v>
      </c>
      <c r="Q115" s="28"/>
      <c r="R115" s="28" t="s">
        <v>166</v>
      </c>
      <c r="S115" s="28"/>
      <c r="T115" s="28" t="s">
        <v>166</v>
      </c>
      <c r="U115" s="28"/>
      <c r="V115" s="97" t="s">
        <v>166</v>
      </c>
      <c r="W115" s="21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:39" s="27" customFormat="1" ht="12.75" customHeight="1" x14ac:dyDescent="0.3">
      <c r="A116" s="123" t="s">
        <v>174</v>
      </c>
      <c r="B116" s="124"/>
      <c r="C116" s="124"/>
      <c r="D116" s="124"/>
      <c r="E116" s="107">
        <f>F122+H122+J122+L122+N122+P122+R122+T122</f>
        <v>892.2700000000001</v>
      </c>
      <c r="F116" s="26" t="s">
        <v>34</v>
      </c>
      <c r="G116" s="26"/>
      <c r="H116" s="26" t="s">
        <v>34</v>
      </c>
      <c r="I116" s="26"/>
      <c r="J116" s="26" t="s">
        <v>34</v>
      </c>
      <c r="K116" s="26"/>
      <c r="L116" s="26" t="s">
        <v>34</v>
      </c>
      <c r="M116" s="26"/>
      <c r="N116" s="26" t="s">
        <v>34</v>
      </c>
      <c r="O116" s="26"/>
      <c r="P116" s="26" t="s">
        <v>34</v>
      </c>
      <c r="Q116" s="26"/>
      <c r="R116" s="26" t="s">
        <v>34</v>
      </c>
      <c r="S116" s="26"/>
      <c r="T116" s="26" t="s">
        <v>34</v>
      </c>
      <c r="U116" s="26"/>
      <c r="V116" s="97" t="s">
        <v>34</v>
      </c>
      <c r="W116" s="21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:39" s="27" customFormat="1" ht="12.75" customHeight="1" x14ac:dyDescent="0.3">
      <c r="A117" s="123" t="s">
        <v>175</v>
      </c>
      <c r="B117" s="124"/>
      <c r="C117" s="124"/>
      <c r="D117" s="124"/>
      <c r="E117" s="96">
        <f>E119+E122</f>
        <v>892.27</v>
      </c>
      <c r="F117" s="26" t="s">
        <v>31</v>
      </c>
      <c r="G117" s="26">
        <v>2</v>
      </c>
      <c r="H117" s="26" t="s">
        <v>31</v>
      </c>
      <c r="I117" s="26"/>
      <c r="J117" s="26" t="s">
        <v>31</v>
      </c>
      <c r="K117" s="26"/>
      <c r="L117" s="26" t="s">
        <v>31</v>
      </c>
      <c r="M117" s="26"/>
      <c r="N117" s="26" t="s">
        <v>31</v>
      </c>
      <c r="O117" s="26"/>
      <c r="P117" s="26" t="s">
        <v>31</v>
      </c>
      <c r="Q117" s="26"/>
      <c r="R117" s="26" t="s">
        <v>31</v>
      </c>
      <c r="S117" s="26"/>
      <c r="T117" s="26" t="s">
        <v>31</v>
      </c>
      <c r="U117" s="26"/>
      <c r="V117" s="27" t="s">
        <v>31</v>
      </c>
      <c r="W117" s="21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:39" s="27" customFormat="1" ht="12.75" customHeight="1" x14ac:dyDescent="0.3">
      <c r="A118" s="97"/>
      <c r="B118" s="97"/>
      <c r="C118" s="97"/>
      <c r="D118" s="97"/>
      <c r="E118" s="97"/>
      <c r="F118" s="26" t="s">
        <v>14</v>
      </c>
      <c r="G118" s="26">
        <v>3</v>
      </c>
      <c r="H118" s="26" t="s">
        <v>14</v>
      </c>
      <c r="I118" s="26"/>
      <c r="J118" s="26" t="s">
        <v>14</v>
      </c>
      <c r="K118" s="26">
        <v>1</v>
      </c>
      <c r="L118" s="26" t="s">
        <v>14</v>
      </c>
      <c r="M118" s="26"/>
      <c r="N118" s="26" t="s">
        <v>14</v>
      </c>
      <c r="O118" s="26"/>
      <c r="P118" s="26" t="s">
        <v>14</v>
      </c>
      <c r="Q118" s="26"/>
      <c r="R118" s="26" t="s">
        <v>14</v>
      </c>
      <c r="S118" s="26"/>
      <c r="T118" s="26" t="s">
        <v>14</v>
      </c>
      <c r="U118" s="26"/>
      <c r="V118" s="27" t="s">
        <v>14</v>
      </c>
      <c r="W118" s="21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:39" s="27" customFormat="1" ht="12.75" customHeight="1" x14ac:dyDescent="0.3">
      <c r="A119" s="123" t="s">
        <v>183</v>
      </c>
      <c r="B119" s="124"/>
      <c r="C119" s="124"/>
      <c r="D119" s="125"/>
      <c r="E119" s="108">
        <f>F123+H123+J123+L122+N123+P123+R123+T123</f>
        <v>387.27000000000004</v>
      </c>
      <c r="F119" s="26" t="s">
        <v>13</v>
      </c>
      <c r="G119" s="26">
        <v>4</v>
      </c>
      <c r="H119" s="26" t="s">
        <v>13</v>
      </c>
      <c r="I119" s="26"/>
      <c r="J119" s="26" t="s">
        <v>13</v>
      </c>
      <c r="K119" s="26">
        <v>2</v>
      </c>
      <c r="L119" s="26" t="s">
        <v>13</v>
      </c>
      <c r="M119" s="26"/>
      <c r="N119" s="26" t="s">
        <v>13</v>
      </c>
      <c r="O119" s="26"/>
      <c r="P119" s="26" t="s">
        <v>13</v>
      </c>
      <c r="Q119" s="26"/>
      <c r="R119" s="26" t="s">
        <v>13</v>
      </c>
      <c r="S119" s="26">
        <v>2</v>
      </c>
      <c r="T119" s="26" t="s">
        <v>13</v>
      </c>
      <c r="U119" s="26"/>
      <c r="V119" s="27" t="s">
        <v>13</v>
      </c>
      <c r="W119" s="21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:39" s="27" customFormat="1" ht="12.75" customHeight="1" x14ac:dyDescent="0.3">
      <c r="A120" s="123" t="s">
        <v>175</v>
      </c>
      <c r="B120" s="124"/>
      <c r="C120" s="124"/>
      <c r="D120" s="124"/>
      <c r="E120" s="91">
        <f>E116-E122</f>
        <v>387.2700000000001</v>
      </c>
      <c r="F120" s="26" t="s">
        <v>11</v>
      </c>
      <c r="G120" s="26">
        <f>2</f>
        <v>2</v>
      </c>
      <c r="H120" s="26" t="s">
        <v>11</v>
      </c>
      <c r="I120" s="26"/>
      <c r="J120" s="26" t="s">
        <v>11</v>
      </c>
      <c r="K120" s="26"/>
      <c r="L120" s="26" t="s">
        <v>11</v>
      </c>
      <c r="M120" s="26"/>
      <c r="N120" s="26" t="s">
        <v>11</v>
      </c>
      <c r="O120" s="26"/>
      <c r="P120" s="26" t="s">
        <v>11</v>
      </c>
      <c r="Q120" s="26"/>
      <c r="R120" s="26" t="s">
        <v>11</v>
      </c>
      <c r="S120" s="26">
        <v>1</v>
      </c>
      <c r="T120" s="26" t="s">
        <v>11</v>
      </c>
      <c r="U120" s="26"/>
      <c r="V120" s="27" t="s">
        <v>11</v>
      </c>
      <c r="W120" s="21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:39" s="27" customFormat="1" ht="12.75" customHeight="1" thickBot="1" x14ac:dyDescent="0.35">
      <c r="A121" s="97"/>
      <c r="B121" s="97"/>
      <c r="C121" s="97"/>
      <c r="D121" s="97"/>
      <c r="E121" s="97"/>
      <c r="F121" s="26" t="s">
        <v>35</v>
      </c>
      <c r="G121" s="26"/>
      <c r="H121" s="26" t="s">
        <v>35</v>
      </c>
      <c r="I121" s="26"/>
      <c r="J121" s="26" t="s">
        <v>35</v>
      </c>
      <c r="K121" s="26"/>
      <c r="L121" s="26" t="s">
        <v>35</v>
      </c>
      <c r="M121" s="26"/>
      <c r="N121" s="26" t="s">
        <v>35</v>
      </c>
      <c r="O121" s="26"/>
      <c r="P121" s="26" t="s">
        <v>35</v>
      </c>
      <c r="Q121" s="26"/>
      <c r="R121" s="26" t="s">
        <v>35</v>
      </c>
      <c r="S121" s="26"/>
      <c r="T121" s="26" t="s">
        <v>35</v>
      </c>
      <c r="U121" s="26"/>
      <c r="V121" s="27" t="s">
        <v>35</v>
      </c>
      <c r="W121" s="21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:39" ht="13.5" customHeight="1" thickBot="1" x14ac:dyDescent="0.4">
      <c r="A122" s="123" t="s">
        <v>187</v>
      </c>
      <c r="B122" s="124"/>
      <c r="C122" s="124"/>
      <c r="D122" s="124"/>
      <c r="E122" s="110">
        <f>F124+H124+J124+L124+N124+P124+R124+T124</f>
        <v>505</v>
      </c>
      <c r="F122" s="77">
        <f>G122*F88</f>
        <v>459.25</v>
      </c>
      <c r="G122" s="77">
        <f>SUM(G115:G121)</f>
        <v>11</v>
      </c>
      <c r="H122" s="77">
        <f>I122*H88</f>
        <v>0</v>
      </c>
      <c r="I122" s="77">
        <f>SUM(I115:I121)</f>
        <v>0</v>
      </c>
      <c r="J122" s="77">
        <f>K122*J88</f>
        <v>141.42000000000002</v>
      </c>
      <c r="K122" s="77">
        <f>SUM(K115:K121)</f>
        <v>3</v>
      </c>
      <c r="L122" s="77">
        <f>M122*L88</f>
        <v>0</v>
      </c>
      <c r="M122" s="77">
        <f>SUM(M115:M121)</f>
        <v>0</v>
      </c>
      <c r="N122" s="77">
        <f>O122*N88</f>
        <v>0</v>
      </c>
      <c r="O122" s="77">
        <f>SUM(O115:O121)</f>
        <v>0</v>
      </c>
      <c r="P122" s="77">
        <f>Q122*P88</f>
        <v>0</v>
      </c>
      <c r="Q122" s="77">
        <f>SUM(Q115:Q121)</f>
        <v>0</v>
      </c>
      <c r="R122" s="77">
        <f>S122*R88</f>
        <v>291.60000000000002</v>
      </c>
      <c r="S122" s="77">
        <f>SUM(S115:S121)</f>
        <v>3</v>
      </c>
      <c r="T122" s="77">
        <f>U122*T88</f>
        <v>0</v>
      </c>
      <c r="U122" s="77">
        <f>SUM(U115:U121)</f>
        <v>0</v>
      </c>
      <c r="V122" s="10" t="s">
        <v>1</v>
      </c>
      <c r="W122" s="21">
        <f>G122+K122+O122+Q122+S122+U122</f>
        <v>17</v>
      </c>
      <c r="X122" s="22"/>
      <c r="Y122" s="22">
        <f t="shared" ref="Y122:AM125" si="167">SUM(Y$6:Y$86)</f>
        <v>30</v>
      </c>
      <c r="Z122" s="22"/>
      <c r="AA122" s="22">
        <f t="shared" si="167"/>
        <v>7</v>
      </c>
      <c r="AB122" s="22"/>
      <c r="AC122" s="22">
        <f t="shared" si="167"/>
        <v>8</v>
      </c>
      <c r="AD122" s="22"/>
      <c r="AE122" s="22">
        <f t="shared" si="167"/>
        <v>5</v>
      </c>
      <c r="AF122" s="22"/>
      <c r="AG122" s="22">
        <f t="shared" si="167"/>
        <v>5</v>
      </c>
      <c r="AH122" s="22"/>
      <c r="AI122" s="22">
        <f t="shared" si="167"/>
        <v>11</v>
      </c>
      <c r="AJ122" s="22"/>
      <c r="AK122" s="22">
        <f t="shared" si="167"/>
        <v>8</v>
      </c>
      <c r="AL122" s="22"/>
      <c r="AM122" s="22">
        <f t="shared" si="167"/>
        <v>0</v>
      </c>
    </row>
    <row r="123" spans="1:39" ht="13.5" customHeight="1" thickBot="1" x14ac:dyDescent="0.4">
      <c r="A123" s="123" t="s">
        <v>175</v>
      </c>
      <c r="B123" s="124"/>
      <c r="C123" s="124"/>
      <c r="D123" s="124"/>
      <c r="E123" s="91">
        <f>E116-E119</f>
        <v>505.00000000000006</v>
      </c>
      <c r="F123" s="77">
        <f>G123*(F88-F89)</f>
        <v>239.25</v>
      </c>
      <c r="G123" s="77">
        <f>G122</f>
        <v>11</v>
      </c>
      <c r="H123" s="77">
        <f>I123*(H88-H89)</f>
        <v>0</v>
      </c>
      <c r="I123" s="77">
        <f>I122</f>
        <v>0</v>
      </c>
      <c r="J123" s="77">
        <f>K123*(J88-J89)</f>
        <v>36.42</v>
      </c>
      <c r="K123" s="77">
        <f>K122</f>
        <v>3</v>
      </c>
      <c r="L123" s="77">
        <f>M123*(L88-L89)</f>
        <v>0</v>
      </c>
      <c r="M123" s="77">
        <f>M122</f>
        <v>0</v>
      </c>
      <c r="N123" s="77">
        <f>O123*(N88-N89)</f>
        <v>0</v>
      </c>
      <c r="O123" s="77">
        <f>O122</f>
        <v>0</v>
      </c>
      <c r="P123" s="77">
        <f>Q123*(P88-P89)</f>
        <v>0</v>
      </c>
      <c r="Q123" s="77">
        <f>Q122</f>
        <v>0</v>
      </c>
      <c r="R123" s="77">
        <f>S123*(R88-R89)</f>
        <v>111.60000000000001</v>
      </c>
      <c r="S123" s="77">
        <f>S122</f>
        <v>3</v>
      </c>
      <c r="T123" s="77">
        <f>U123*(T88-T89)</f>
        <v>0</v>
      </c>
      <c r="U123" s="77">
        <f>U122</f>
        <v>0</v>
      </c>
      <c r="V123" s="10" t="s">
        <v>1</v>
      </c>
      <c r="W123" s="21">
        <f>G123+K123+O123+Q123+S123+U123</f>
        <v>17</v>
      </c>
      <c r="X123" s="22"/>
      <c r="Y123" s="22">
        <f t="shared" si="167"/>
        <v>30</v>
      </c>
      <c r="Z123" s="22"/>
      <c r="AA123" s="22">
        <f t="shared" si="167"/>
        <v>7</v>
      </c>
      <c r="AB123" s="22"/>
      <c r="AC123" s="22">
        <f t="shared" si="167"/>
        <v>8</v>
      </c>
      <c r="AD123" s="22"/>
      <c r="AE123" s="22">
        <f t="shared" si="167"/>
        <v>5</v>
      </c>
      <c r="AF123" s="22"/>
      <c r="AG123" s="22">
        <f t="shared" si="167"/>
        <v>5</v>
      </c>
      <c r="AH123" s="22"/>
      <c r="AI123" s="22">
        <f t="shared" si="167"/>
        <v>11</v>
      </c>
      <c r="AJ123" s="22"/>
      <c r="AK123" s="22">
        <f t="shared" si="167"/>
        <v>8</v>
      </c>
      <c r="AL123" s="22"/>
      <c r="AM123" s="22">
        <f t="shared" si="167"/>
        <v>0</v>
      </c>
    </row>
    <row r="124" spans="1:39" ht="13.5" customHeight="1" thickBot="1" x14ac:dyDescent="0.4">
      <c r="A124" s="98"/>
      <c r="B124" s="99"/>
      <c r="C124" s="99"/>
      <c r="D124" s="99"/>
      <c r="E124" s="105"/>
      <c r="F124" s="77">
        <f>G124*F89</f>
        <v>220</v>
      </c>
      <c r="G124" s="77">
        <f>G123</f>
        <v>11</v>
      </c>
      <c r="H124" s="77">
        <f>I124*H89</f>
        <v>0</v>
      </c>
      <c r="I124" s="77">
        <f>I123</f>
        <v>0</v>
      </c>
      <c r="J124" s="77">
        <f>K124*J89</f>
        <v>105</v>
      </c>
      <c r="K124" s="77">
        <f>K123</f>
        <v>3</v>
      </c>
      <c r="L124" s="77">
        <f>M124*L89</f>
        <v>0</v>
      </c>
      <c r="M124" s="77">
        <f>M123</f>
        <v>0</v>
      </c>
      <c r="N124" s="77">
        <f>O124*N89</f>
        <v>0</v>
      </c>
      <c r="O124" s="77">
        <f>O123</f>
        <v>0</v>
      </c>
      <c r="P124" s="77">
        <f>Q124*P89</f>
        <v>0</v>
      </c>
      <c r="Q124" s="77">
        <f>Q123</f>
        <v>0</v>
      </c>
      <c r="R124" s="77">
        <f>S124*R89</f>
        <v>180</v>
      </c>
      <c r="S124" s="77">
        <f>S123</f>
        <v>3</v>
      </c>
      <c r="T124" s="77">
        <f>U124*T89</f>
        <v>0</v>
      </c>
      <c r="U124" s="77">
        <f>U123</f>
        <v>0</v>
      </c>
      <c r="V124" s="10" t="s">
        <v>1</v>
      </c>
      <c r="W124" s="21">
        <f>G124+K124+O124+Q124+S124+U124</f>
        <v>17</v>
      </c>
      <c r="X124" s="22"/>
      <c r="Y124" s="22">
        <f t="shared" si="167"/>
        <v>30</v>
      </c>
      <c r="Z124" s="22"/>
      <c r="AA124" s="22">
        <f t="shared" si="167"/>
        <v>7</v>
      </c>
      <c r="AB124" s="22"/>
      <c r="AC124" s="22">
        <f t="shared" si="167"/>
        <v>8</v>
      </c>
      <c r="AD124" s="22"/>
      <c r="AE124" s="22">
        <f t="shared" si="167"/>
        <v>5</v>
      </c>
      <c r="AF124" s="22"/>
      <c r="AG124" s="22">
        <f t="shared" si="167"/>
        <v>5</v>
      </c>
      <c r="AH124" s="22"/>
      <c r="AI124" s="22">
        <f t="shared" si="167"/>
        <v>11</v>
      </c>
      <c r="AJ124" s="22"/>
      <c r="AK124" s="22">
        <f t="shared" si="167"/>
        <v>8</v>
      </c>
      <c r="AL124" s="22"/>
      <c r="AM124" s="22">
        <f t="shared" si="167"/>
        <v>0</v>
      </c>
    </row>
    <row r="125" spans="1:39" s="75" customFormat="1" ht="13.5" customHeight="1" x14ac:dyDescent="0.35">
      <c r="A125" s="100"/>
      <c r="B125" s="100"/>
      <c r="C125" s="100"/>
      <c r="D125" s="100"/>
      <c r="E125" s="100"/>
      <c r="F125" s="76">
        <f>F122-F124</f>
        <v>239.25</v>
      </c>
      <c r="G125" s="76">
        <f>G123</f>
        <v>11</v>
      </c>
      <c r="H125" s="76">
        <f>H122-H124</f>
        <v>0</v>
      </c>
      <c r="I125" s="76">
        <f>I123</f>
        <v>0</v>
      </c>
      <c r="J125" s="76">
        <f>J122-J124</f>
        <v>36.420000000000016</v>
      </c>
      <c r="K125" s="76">
        <f>K123</f>
        <v>3</v>
      </c>
      <c r="L125" s="76">
        <f>L122-L124</f>
        <v>0</v>
      </c>
      <c r="M125" s="76">
        <f>M123</f>
        <v>0</v>
      </c>
      <c r="N125" s="76">
        <f>N122-N124</f>
        <v>0</v>
      </c>
      <c r="O125" s="76">
        <f>O123</f>
        <v>0</v>
      </c>
      <c r="P125" s="76">
        <f>P122-P124</f>
        <v>0</v>
      </c>
      <c r="Q125" s="76">
        <f>Q123</f>
        <v>0</v>
      </c>
      <c r="R125" s="76">
        <f>R122-R124</f>
        <v>111.60000000000002</v>
      </c>
      <c r="S125" s="76">
        <f>S123</f>
        <v>3</v>
      </c>
      <c r="T125" s="76">
        <f>T122-T124</f>
        <v>0</v>
      </c>
      <c r="U125" s="76">
        <f>U123</f>
        <v>0</v>
      </c>
      <c r="V125" s="75" t="s">
        <v>1</v>
      </c>
      <c r="W125" s="73">
        <f>G125+K125+O125+Q125+S125+U125</f>
        <v>17</v>
      </c>
      <c r="X125" s="74"/>
      <c r="Y125" s="74">
        <f t="shared" si="167"/>
        <v>30</v>
      </c>
      <c r="Z125" s="74"/>
      <c r="AA125" s="74">
        <f t="shared" si="167"/>
        <v>7</v>
      </c>
      <c r="AB125" s="74"/>
      <c r="AC125" s="74">
        <f t="shared" si="167"/>
        <v>8</v>
      </c>
      <c r="AD125" s="74"/>
      <c r="AE125" s="74">
        <f t="shared" si="167"/>
        <v>5</v>
      </c>
      <c r="AF125" s="74"/>
      <c r="AG125" s="74">
        <f t="shared" si="167"/>
        <v>5</v>
      </c>
      <c r="AH125" s="74"/>
      <c r="AI125" s="74">
        <f t="shared" si="167"/>
        <v>11</v>
      </c>
      <c r="AJ125" s="74"/>
      <c r="AK125" s="74">
        <f t="shared" si="167"/>
        <v>8</v>
      </c>
      <c r="AL125" s="74"/>
      <c r="AM125" s="74">
        <f t="shared" si="167"/>
        <v>0</v>
      </c>
    </row>
    <row r="126" spans="1:39" s="27" customFormat="1" ht="13.3" thickBot="1" x14ac:dyDescent="0.4">
      <c r="A126" s="97"/>
      <c r="B126" s="97"/>
      <c r="C126" s="97"/>
      <c r="D126" s="97"/>
      <c r="E126" s="97"/>
      <c r="F126" s="65"/>
      <c r="G126" s="34"/>
      <c r="H126" s="65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10"/>
      <c r="W126" s="21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:39" s="27" customFormat="1" ht="12.75" customHeight="1" x14ac:dyDescent="0.3">
      <c r="A127" s="102"/>
      <c r="B127" s="84" t="s">
        <v>193</v>
      </c>
      <c r="C127" s="103"/>
      <c r="D127" s="103"/>
      <c r="E127" s="93"/>
      <c r="F127" s="28" t="s">
        <v>166</v>
      </c>
      <c r="G127" s="28">
        <f t="shared" ref="G127:G133" ca="1" si="168">SUMIF(F$6:G$85,T(F127),G$6:G$85)-G115</f>
        <v>1</v>
      </c>
      <c r="H127" s="28" t="s">
        <v>166</v>
      </c>
      <c r="I127" s="28">
        <f t="shared" ref="I127:I133" ca="1" si="169">SUMIF(H$6:I$85,T(H127),I$6:I$85)-I115</f>
        <v>4</v>
      </c>
      <c r="J127" s="28" t="s">
        <v>166</v>
      </c>
      <c r="K127" s="28">
        <f t="shared" ref="K127:K133" ca="1" si="170">SUMIF(J$6:K$85,T(J127),K$6:K$85)-K115</f>
        <v>0</v>
      </c>
      <c r="L127" s="28" t="s">
        <v>166</v>
      </c>
      <c r="M127" s="28">
        <f t="shared" ref="M127:M133" ca="1" si="171">SUMIF(L$6:M$85,T(L127),M$6:M$85)-M115</f>
        <v>0</v>
      </c>
      <c r="N127" s="28" t="s">
        <v>166</v>
      </c>
      <c r="O127" s="28">
        <f t="shared" ref="O127:O133" ca="1" si="172">SUMIF(N$6:O$85,T(N127),O$6:O$85)-O115</f>
        <v>0</v>
      </c>
      <c r="P127" s="28" t="s">
        <v>166</v>
      </c>
      <c r="Q127" s="28">
        <f t="shared" ref="Q127:Q133" ca="1" si="173">SUMIF(P$6:Q$85,T(P127),Q$6:Q$85)-Q115</f>
        <v>0</v>
      </c>
      <c r="R127" s="28" t="s">
        <v>34</v>
      </c>
      <c r="S127" s="28">
        <f t="shared" ref="S127:S133" ca="1" si="174">SUMIF(R$6:S$85,T(R127),S$6:S$85)-S115</f>
        <v>0</v>
      </c>
      <c r="T127" s="28" t="s">
        <v>166</v>
      </c>
      <c r="U127" s="28">
        <f t="shared" ref="U127:U133" ca="1" si="175">SUMIF(T$6:U$85,T(T127),U$6:U$85)-U115</f>
        <v>0</v>
      </c>
      <c r="V127" s="97" t="s">
        <v>166</v>
      </c>
      <c r="W127" s="21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:39" s="27" customFormat="1" ht="12.75" customHeight="1" x14ac:dyDescent="0.3">
      <c r="A128" s="106"/>
      <c r="B128" s="100"/>
      <c r="C128" s="100"/>
      <c r="D128" s="113" t="s">
        <v>188</v>
      </c>
      <c r="E128" s="87">
        <f ca="1">F134+H134+J134+L134+N134+P134+R134+T134</f>
        <v>3214.0600000000004</v>
      </c>
      <c r="F128" s="26" t="s">
        <v>34</v>
      </c>
      <c r="G128" s="26">
        <f t="shared" ca="1" si="168"/>
        <v>2</v>
      </c>
      <c r="H128" s="26" t="s">
        <v>34</v>
      </c>
      <c r="I128" s="26">
        <f t="shared" ca="1" si="169"/>
        <v>3</v>
      </c>
      <c r="J128" s="26" t="s">
        <v>34</v>
      </c>
      <c r="K128" s="26">
        <f t="shared" ca="1" si="170"/>
        <v>0</v>
      </c>
      <c r="L128" s="26" t="s">
        <v>34</v>
      </c>
      <c r="M128" s="26">
        <f t="shared" ca="1" si="171"/>
        <v>0</v>
      </c>
      <c r="N128" s="26" t="s">
        <v>34</v>
      </c>
      <c r="O128" s="26">
        <f t="shared" ca="1" si="172"/>
        <v>0</v>
      </c>
      <c r="P128" s="26" t="s">
        <v>34</v>
      </c>
      <c r="Q128" s="26">
        <f t="shared" ca="1" si="173"/>
        <v>0</v>
      </c>
      <c r="R128" s="26" t="s">
        <v>34</v>
      </c>
      <c r="S128" s="26">
        <f t="shared" ca="1" si="174"/>
        <v>0</v>
      </c>
      <c r="T128" s="26" t="s">
        <v>34</v>
      </c>
      <c r="U128" s="26">
        <f t="shared" ca="1" si="175"/>
        <v>0</v>
      </c>
      <c r="V128" s="97" t="s">
        <v>34</v>
      </c>
      <c r="W128" s="21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:39" s="27" customFormat="1" ht="12.75" customHeight="1" x14ac:dyDescent="0.3">
      <c r="A129" s="123" t="s">
        <v>175</v>
      </c>
      <c r="B129" s="124"/>
      <c r="C129" s="124"/>
      <c r="D129" s="124"/>
      <c r="E129" s="96">
        <f ca="1">E92+E104-E116</f>
        <v>3214.06</v>
      </c>
      <c r="F129" s="26" t="s">
        <v>31</v>
      </c>
      <c r="G129" s="26">
        <f t="shared" ca="1" si="168"/>
        <v>9</v>
      </c>
      <c r="H129" s="26" t="s">
        <v>31</v>
      </c>
      <c r="I129" s="26">
        <f t="shared" ca="1" si="169"/>
        <v>0</v>
      </c>
      <c r="J129" s="26" t="s">
        <v>31</v>
      </c>
      <c r="K129" s="26">
        <f t="shared" ca="1" si="170"/>
        <v>1</v>
      </c>
      <c r="L129" s="26" t="s">
        <v>31</v>
      </c>
      <c r="M129" s="26">
        <f t="shared" ca="1" si="171"/>
        <v>2</v>
      </c>
      <c r="N129" s="26" t="s">
        <v>31</v>
      </c>
      <c r="O129" s="26">
        <f t="shared" ca="1" si="172"/>
        <v>0</v>
      </c>
      <c r="P129" s="26" t="s">
        <v>31</v>
      </c>
      <c r="Q129" s="26">
        <f t="shared" ca="1" si="173"/>
        <v>0</v>
      </c>
      <c r="R129" s="26" t="s">
        <v>31</v>
      </c>
      <c r="S129" s="26">
        <f t="shared" ca="1" si="174"/>
        <v>0</v>
      </c>
      <c r="T129" s="26" t="s">
        <v>31</v>
      </c>
      <c r="U129" s="26">
        <f t="shared" ca="1" si="175"/>
        <v>0</v>
      </c>
      <c r="V129" s="27" t="s">
        <v>31</v>
      </c>
      <c r="W129" s="21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:39" s="27" customFormat="1" ht="12.75" customHeight="1" x14ac:dyDescent="0.3">
      <c r="A130" s="97"/>
      <c r="B130" s="97"/>
      <c r="C130" s="97"/>
      <c r="D130" s="97"/>
      <c r="E130" s="97"/>
      <c r="F130" s="26" t="s">
        <v>14</v>
      </c>
      <c r="G130" s="26">
        <f t="shared" ca="1" si="168"/>
        <v>6</v>
      </c>
      <c r="H130" s="26" t="s">
        <v>14</v>
      </c>
      <c r="I130" s="26">
        <f t="shared" ca="1" si="169"/>
        <v>0</v>
      </c>
      <c r="J130" s="26" t="s">
        <v>14</v>
      </c>
      <c r="K130" s="26">
        <f t="shared" ca="1" si="170"/>
        <v>2</v>
      </c>
      <c r="L130" s="26" t="s">
        <v>14</v>
      </c>
      <c r="M130" s="26">
        <f t="shared" ca="1" si="171"/>
        <v>3</v>
      </c>
      <c r="N130" s="26" t="s">
        <v>14</v>
      </c>
      <c r="O130" s="26">
        <f t="shared" ca="1" si="172"/>
        <v>0</v>
      </c>
      <c r="P130" s="26" t="s">
        <v>14</v>
      </c>
      <c r="Q130" s="26">
        <f t="shared" ca="1" si="173"/>
        <v>2</v>
      </c>
      <c r="R130" s="26" t="s">
        <v>14</v>
      </c>
      <c r="S130" s="26">
        <f t="shared" ca="1" si="174"/>
        <v>0</v>
      </c>
      <c r="T130" s="26" t="s">
        <v>14</v>
      </c>
      <c r="U130" s="26">
        <f t="shared" ca="1" si="175"/>
        <v>0</v>
      </c>
      <c r="V130" s="27" t="s">
        <v>14</v>
      </c>
      <c r="W130" s="21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:39" s="27" customFormat="1" ht="12.75" customHeight="1" x14ac:dyDescent="0.3">
      <c r="A131" s="132" t="s">
        <v>183</v>
      </c>
      <c r="B131" s="133"/>
      <c r="C131" s="133"/>
      <c r="D131" s="134"/>
      <c r="E131" s="109">
        <f ca="1">F135+H135+J135+L135+N135+P135+R135+T135</f>
        <v>1134.0600000000002</v>
      </c>
      <c r="F131" s="26" t="s">
        <v>13</v>
      </c>
      <c r="G131" s="26">
        <f t="shared" ca="1" si="168"/>
        <v>0</v>
      </c>
      <c r="H131" s="26" t="s">
        <v>13</v>
      </c>
      <c r="I131" s="26">
        <f t="shared" ca="1" si="169"/>
        <v>0</v>
      </c>
      <c r="J131" s="26" t="s">
        <v>13</v>
      </c>
      <c r="K131" s="26">
        <f t="shared" ca="1" si="170"/>
        <v>0</v>
      </c>
      <c r="L131" s="26" t="s">
        <v>13</v>
      </c>
      <c r="M131" s="26">
        <f t="shared" ca="1" si="171"/>
        <v>0</v>
      </c>
      <c r="N131" s="26" t="s">
        <v>13</v>
      </c>
      <c r="O131" s="26">
        <f t="shared" ca="1" si="172"/>
        <v>4</v>
      </c>
      <c r="P131" s="26" t="s">
        <v>13</v>
      </c>
      <c r="Q131" s="26">
        <f t="shared" ca="1" si="173"/>
        <v>6</v>
      </c>
      <c r="R131" s="26" t="s">
        <v>13</v>
      </c>
      <c r="S131" s="26">
        <f t="shared" ca="1" si="174"/>
        <v>3</v>
      </c>
      <c r="T131" s="26" t="s">
        <v>13</v>
      </c>
      <c r="U131" s="26">
        <f t="shared" ca="1" si="175"/>
        <v>0</v>
      </c>
      <c r="V131" s="27" t="s">
        <v>13</v>
      </c>
      <c r="W131" s="21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:39" s="27" customFormat="1" ht="12.75" customHeight="1" x14ac:dyDescent="0.3">
      <c r="A132" s="123" t="s">
        <v>175</v>
      </c>
      <c r="B132" s="124"/>
      <c r="C132" s="124"/>
      <c r="D132" s="124"/>
      <c r="E132" s="91">
        <f ca="1">E95+E107-E119</f>
        <v>1134.06</v>
      </c>
      <c r="F132" s="26" t="s">
        <v>11</v>
      </c>
      <c r="G132" s="26">
        <f t="shared" ca="1" si="168"/>
        <v>1</v>
      </c>
      <c r="H132" s="26" t="s">
        <v>11</v>
      </c>
      <c r="I132" s="26">
        <f t="shared" ca="1" si="169"/>
        <v>0</v>
      </c>
      <c r="J132" s="26" t="s">
        <v>11</v>
      </c>
      <c r="K132" s="26">
        <f t="shared" ca="1" si="170"/>
        <v>2</v>
      </c>
      <c r="L132" s="26" t="s">
        <v>11</v>
      </c>
      <c r="M132" s="26">
        <f t="shared" ca="1" si="171"/>
        <v>0</v>
      </c>
      <c r="N132" s="26" t="s">
        <v>11</v>
      </c>
      <c r="O132" s="26">
        <f t="shared" ca="1" si="172"/>
        <v>1</v>
      </c>
      <c r="P132" s="26" t="s">
        <v>11</v>
      </c>
      <c r="Q132" s="26">
        <f t="shared" ca="1" si="173"/>
        <v>3</v>
      </c>
      <c r="R132" s="26" t="s">
        <v>11</v>
      </c>
      <c r="S132" s="26">
        <f t="shared" ca="1" si="174"/>
        <v>2</v>
      </c>
      <c r="T132" s="26" t="s">
        <v>11</v>
      </c>
      <c r="U132" s="26">
        <f t="shared" ca="1" si="175"/>
        <v>0</v>
      </c>
      <c r="V132" s="27" t="s">
        <v>11</v>
      </c>
      <c r="W132" s="21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:39" s="27" customFormat="1" ht="12.75" customHeight="1" thickBot="1" x14ac:dyDescent="0.35">
      <c r="A133" s="97"/>
      <c r="B133" s="97"/>
      <c r="C133" s="97"/>
      <c r="D133" s="97"/>
      <c r="E133" s="97"/>
      <c r="F133" s="26" t="s">
        <v>35</v>
      </c>
      <c r="G133" s="53">
        <f t="shared" ca="1" si="168"/>
        <v>0</v>
      </c>
      <c r="H133" s="26" t="s">
        <v>35</v>
      </c>
      <c r="I133" s="53">
        <f t="shared" ca="1" si="169"/>
        <v>0</v>
      </c>
      <c r="J133" s="26" t="s">
        <v>35</v>
      </c>
      <c r="K133" s="53">
        <f t="shared" ca="1" si="170"/>
        <v>0</v>
      </c>
      <c r="L133" s="26" t="s">
        <v>35</v>
      </c>
      <c r="M133" s="53">
        <f t="shared" ca="1" si="171"/>
        <v>0</v>
      </c>
      <c r="N133" s="26" t="s">
        <v>35</v>
      </c>
      <c r="O133" s="53">
        <f t="shared" ca="1" si="172"/>
        <v>0</v>
      </c>
      <c r="P133" s="26" t="s">
        <v>35</v>
      </c>
      <c r="Q133" s="53">
        <f t="shared" ca="1" si="173"/>
        <v>0</v>
      </c>
      <c r="R133" s="26" t="s">
        <v>35</v>
      </c>
      <c r="S133" s="53">
        <f t="shared" ca="1" si="174"/>
        <v>0</v>
      </c>
      <c r="T133" s="26" t="s">
        <v>35</v>
      </c>
      <c r="U133" s="53">
        <f t="shared" ca="1" si="175"/>
        <v>0</v>
      </c>
      <c r="V133" s="27" t="s">
        <v>35</v>
      </c>
      <c r="W133" s="21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:39" ht="13.5" customHeight="1" thickBot="1" x14ac:dyDescent="0.4">
      <c r="A134" s="135" t="s">
        <v>187</v>
      </c>
      <c r="B134" s="136"/>
      <c r="C134" s="136"/>
      <c r="D134" s="136"/>
      <c r="E134" s="111">
        <f ca="1">F136+H136+J136+L136+N136+P136+R136+T136</f>
        <v>2080</v>
      </c>
      <c r="F134" s="77">
        <f ca="1">G134*F88</f>
        <v>793.25</v>
      </c>
      <c r="G134" s="77">
        <f ca="1">SUM(G127:G133)</f>
        <v>19</v>
      </c>
      <c r="H134" s="77">
        <f ca="1">I134*H88</f>
        <v>268.38</v>
      </c>
      <c r="I134" s="77">
        <f ca="1">SUM(I127:I133)</f>
        <v>7</v>
      </c>
      <c r="J134" s="77">
        <f ca="1">K134*J88</f>
        <v>235.7</v>
      </c>
      <c r="K134" s="77">
        <f ca="1">SUM(K127:K133)</f>
        <v>5</v>
      </c>
      <c r="L134" s="77">
        <f ca="1">M134*L88</f>
        <v>228.95</v>
      </c>
      <c r="M134" s="77">
        <f ca="1">SUM(M127:M133)</f>
        <v>5</v>
      </c>
      <c r="N134" s="77">
        <f ca="1">O134*N88</f>
        <v>347.29999999999995</v>
      </c>
      <c r="O134" s="77">
        <f ca="1">SUM(O127:O133)</f>
        <v>5</v>
      </c>
      <c r="P134" s="77">
        <f ca="1">Q134*P88</f>
        <v>854.48</v>
      </c>
      <c r="Q134" s="77">
        <f ca="1">SUM(Q127:Q133)</f>
        <v>11</v>
      </c>
      <c r="R134" s="77">
        <f ca="1">S134*R88</f>
        <v>486</v>
      </c>
      <c r="S134" s="77">
        <f ca="1">SUM(S127:S133)</f>
        <v>5</v>
      </c>
      <c r="T134" s="77">
        <f ca="1">U134*T88</f>
        <v>0</v>
      </c>
      <c r="U134" s="77">
        <f ca="1">SUM(U127:U133)</f>
        <v>0</v>
      </c>
      <c r="V134" s="10" t="s">
        <v>1</v>
      </c>
      <c r="W134" s="21">
        <f ca="1">G134+K134+O134+Q134+S134+U134</f>
        <v>45</v>
      </c>
      <c r="X134" s="22">
        <f t="shared" ref="X134:AM134" si="176">SUM(X$6:X$86)</f>
        <v>1600</v>
      </c>
      <c r="Y134" s="22">
        <f t="shared" si="176"/>
        <v>30</v>
      </c>
      <c r="Z134" s="22">
        <f t="shared" si="176"/>
        <v>1600</v>
      </c>
      <c r="AA134" s="22">
        <f t="shared" si="176"/>
        <v>7</v>
      </c>
      <c r="AB134" s="22">
        <f t="shared" si="176"/>
        <v>2800</v>
      </c>
      <c r="AC134" s="22">
        <f t="shared" si="176"/>
        <v>8</v>
      </c>
      <c r="AD134" s="22">
        <f t="shared" si="176"/>
        <v>2800</v>
      </c>
      <c r="AE134" s="22">
        <f t="shared" si="176"/>
        <v>5</v>
      </c>
      <c r="AF134" s="22">
        <f t="shared" si="176"/>
        <v>4000</v>
      </c>
      <c r="AG134" s="22">
        <f t="shared" si="176"/>
        <v>5</v>
      </c>
      <c r="AH134" s="22">
        <f t="shared" si="176"/>
        <v>4800</v>
      </c>
      <c r="AI134" s="22">
        <f t="shared" si="176"/>
        <v>11</v>
      </c>
      <c r="AJ134" s="22">
        <f t="shared" si="176"/>
        <v>4800</v>
      </c>
      <c r="AK134" s="22">
        <f t="shared" si="176"/>
        <v>8</v>
      </c>
      <c r="AL134" s="22">
        <f t="shared" si="176"/>
        <v>4800</v>
      </c>
      <c r="AM134" s="22">
        <f t="shared" si="176"/>
        <v>0</v>
      </c>
    </row>
    <row r="135" spans="1:39" ht="13.5" customHeight="1" thickBot="1" x14ac:dyDescent="0.4">
      <c r="A135" s="123" t="s">
        <v>175</v>
      </c>
      <c r="B135" s="124"/>
      <c r="C135" s="124"/>
      <c r="D135" s="124"/>
      <c r="E135" s="91">
        <f ca="1">E98+E110-E122</f>
        <v>2080</v>
      </c>
      <c r="F135" s="77">
        <f ca="1">G135*(F88-F89)</f>
        <v>413.25</v>
      </c>
      <c r="G135" s="77">
        <f ca="1">G134</f>
        <v>19</v>
      </c>
      <c r="H135" s="77">
        <f ca="1">I135*(H88-H89)</f>
        <v>128.38000000000002</v>
      </c>
      <c r="I135" s="77">
        <f ca="1">I134</f>
        <v>7</v>
      </c>
      <c r="J135" s="77">
        <f ca="1">K135*(J88-J89)</f>
        <v>60.7</v>
      </c>
      <c r="K135" s="77">
        <f ca="1">K134</f>
        <v>5</v>
      </c>
      <c r="L135" s="77">
        <f ca="1">M135*(L88-L89)</f>
        <v>53.949999999999996</v>
      </c>
      <c r="M135" s="77">
        <f ca="1">M134</f>
        <v>5</v>
      </c>
      <c r="N135" s="77">
        <f ca="1">O135*(N88-N89)</f>
        <v>97.299999999999969</v>
      </c>
      <c r="O135" s="77">
        <f ca="1">O134</f>
        <v>5</v>
      </c>
      <c r="P135" s="77">
        <f ca="1">Q135*(P88-P89)</f>
        <v>194.48000000000008</v>
      </c>
      <c r="Q135" s="77">
        <f ca="1">Q134</f>
        <v>11</v>
      </c>
      <c r="R135" s="77">
        <f ca="1">S135*(R88-R89)</f>
        <v>186</v>
      </c>
      <c r="S135" s="77">
        <f ca="1">S134</f>
        <v>5</v>
      </c>
      <c r="T135" s="77">
        <f ca="1">U135*(T88-T89)</f>
        <v>0</v>
      </c>
      <c r="U135" s="77">
        <f ca="1">U134</f>
        <v>0</v>
      </c>
      <c r="V135" s="10" t="s">
        <v>1</v>
      </c>
      <c r="W135" s="21">
        <f ca="1">G135+K135+O135+Q135+S135+U135</f>
        <v>45</v>
      </c>
      <c r="X135" s="22"/>
      <c r="Y135" s="22">
        <f t="shared" ref="Y135:AM137" si="177">SUM(Y$6:Y$86)</f>
        <v>30</v>
      </c>
      <c r="Z135" s="22"/>
      <c r="AA135" s="22">
        <f t="shared" si="177"/>
        <v>7</v>
      </c>
      <c r="AB135" s="22"/>
      <c r="AC135" s="22">
        <f t="shared" si="177"/>
        <v>8</v>
      </c>
      <c r="AD135" s="22"/>
      <c r="AE135" s="22">
        <f t="shared" si="177"/>
        <v>5</v>
      </c>
      <c r="AF135" s="22"/>
      <c r="AG135" s="22">
        <f t="shared" si="177"/>
        <v>5</v>
      </c>
      <c r="AH135" s="22"/>
      <c r="AI135" s="22">
        <f t="shared" si="177"/>
        <v>11</v>
      </c>
      <c r="AJ135" s="22"/>
      <c r="AK135" s="22">
        <f t="shared" si="177"/>
        <v>8</v>
      </c>
      <c r="AL135" s="22"/>
      <c r="AM135" s="22">
        <f t="shared" si="177"/>
        <v>0</v>
      </c>
    </row>
    <row r="136" spans="1:39" ht="13.5" customHeight="1" thickBot="1" x14ac:dyDescent="0.4">
      <c r="A136" s="126"/>
      <c r="B136" s="127"/>
      <c r="C136" s="127"/>
      <c r="D136" s="128"/>
      <c r="E136" s="92"/>
      <c r="F136" s="77">
        <f ca="1">G136*F89</f>
        <v>380</v>
      </c>
      <c r="G136" s="77">
        <f ca="1">G135</f>
        <v>19</v>
      </c>
      <c r="H136" s="77">
        <f ca="1">I136*H89</f>
        <v>140</v>
      </c>
      <c r="I136" s="77">
        <f ca="1">I135</f>
        <v>7</v>
      </c>
      <c r="J136" s="77">
        <f ca="1">K136*J89</f>
        <v>175</v>
      </c>
      <c r="K136" s="77">
        <f ca="1">K135</f>
        <v>5</v>
      </c>
      <c r="L136" s="77">
        <f ca="1">M136*L89</f>
        <v>175</v>
      </c>
      <c r="M136" s="77">
        <f ca="1">M135</f>
        <v>5</v>
      </c>
      <c r="N136" s="77">
        <f ca="1">O136*N89</f>
        <v>250</v>
      </c>
      <c r="O136" s="77">
        <f ca="1">O135</f>
        <v>5</v>
      </c>
      <c r="P136" s="77">
        <f ca="1">Q136*P89</f>
        <v>660</v>
      </c>
      <c r="Q136" s="77">
        <f ca="1">Q135</f>
        <v>11</v>
      </c>
      <c r="R136" s="77">
        <f ca="1">S136*R89</f>
        <v>300</v>
      </c>
      <c r="S136" s="77">
        <f ca="1">S135</f>
        <v>5</v>
      </c>
      <c r="T136" s="77">
        <f ca="1">U136*T89</f>
        <v>0</v>
      </c>
      <c r="U136" s="77">
        <f ca="1">U135</f>
        <v>0</v>
      </c>
      <c r="V136" s="10" t="s">
        <v>1</v>
      </c>
      <c r="W136" s="21">
        <f ca="1">G136+K136+O136+Q136+S136+U136</f>
        <v>45</v>
      </c>
      <c r="X136" s="22"/>
      <c r="Y136" s="22">
        <f t="shared" si="177"/>
        <v>30</v>
      </c>
      <c r="Z136" s="22"/>
      <c r="AA136" s="22">
        <f t="shared" si="177"/>
        <v>7</v>
      </c>
      <c r="AB136" s="22"/>
      <c r="AC136" s="22">
        <f t="shared" si="177"/>
        <v>8</v>
      </c>
      <c r="AD136" s="22"/>
      <c r="AE136" s="22">
        <f t="shared" si="177"/>
        <v>5</v>
      </c>
      <c r="AF136" s="22"/>
      <c r="AG136" s="22">
        <f t="shared" si="177"/>
        <v>5</v>
      </c>
      <c r="AH136" s="22"/>
      <c r="AI136" s="22">
        <f t="shared" si="177"/>
        <v>11</v>
      </c>
      <c r="AJ136" s="22"/>
      <c r="AK136" s="22">
        <f t="shared" si="177"/>
        <v>8</v>
      </c>
      <c r="AL136" s="22"/>
      <c r="AM136" s="22">
        <f t="shared" si="177"/>
        <v>0</v>
      </c>
    </row>
    <row r="137" spans="1:39" s="75" customFormat="1" ht="13.5" customHeight="1" x14ac:dyDescent="0.35">
      <c r="F137" s="76">
        <f ca="1">F134-F136</f>
        <v>413.25</v>
      </c>
      <c r="G137" s="76">
        <f ca="1">G135</f>
        <v>19</v>
      </c>
      <c r="H137" s="76">
        <f ca="1">H134-H136</f>
        <v>128.38</v>
      </c>
      <c r="I137" s="76">
        <f ca="1">I135</f>
        <v>7</v>
      </c>
      <c r="J137" s="76">
        <f ca="1">J134-J136</f>
        <v>60.699999999999989</v>
      </c>
      <c r="K137" s="76">
        <f ca="1">K135</f>
        <v>5</v>
      </c>
      <c r="L137" s="76">
        <f ca="1">L134-L136</f>
        <v>53.949999999999989</v>
      </c>
      <c r="M137" s="76">
        <f ca="1">M135</f>
        <v>5</v>
      </c>
      <c r="N137" s="76">
        <f ca="1">N134-N136</f>
        <v>97.299999999999955</v>
      </c>
      <c r="O137" s="76">
        <f ca="1">O135</f>
        <v>5</v>
      </c>
      <c r="P137" s="76">
        <f ca="1">P134-P136</f>
        <v>194.48000000000002</v>
      </c>
      <c r="Q137" s="76">
        <f ca="1">Q135</f>
        <v>11</v>
      </c>
      <c r="R137" s="76">
        <f ca="1">R134-R136</f>
        <v>186</v>
      </c>
      <c r="S137" s="76">
        <f ca="1">S135</f>
        <v>5</v>
      </c>
      <c r="T137" s="76">
        <f ca="1">T134-T136</f>
        <v>0</v>
      </c>
      <c r="U137" s="76">
        <f ca="1">U135</f>
        <v>0</v>
      </c>
      <c r="V137" s="75" t="s">
        <v>1</v>
      </c>
      <c r="W137" s="73">
        <f ca="1">G137+K137+O137+Q137+S137+U137</f>
        <v>45</v>
      </c>
      <c r="X137" s="74"/>
      <c r="Y137" s="74">
        <f t="shared" si="177"/>
        <v>30</v>
      </c>
      <c r="Z137" s="74"/>
      <c r="AA137" s="74">
        <f t="shared" si="177"/>
        <v>7</v>
      </c>
      <c r="AB137" s="74"/>
      <c r="AC137" s="74">
        <f t="shared" si="177"/>
        <v>8</v>
      </c>
      <c r="AD137" s="74"/>
      <c r="AE137" s="74">
        <f t="shared" si="177"/>
        <v>5</v>
      </c>
      <c r="AF137" s="74"/>
      <c r="AG137" s="74">
        <f t="shared" si="177"/>
        <v>5</v>
      </c>
      <c r="AH137" s="74"/>
      <c r="AI137" s="74">
        <f t="shared" si="177"/>
        <v>11</v>
      </c>
      <c r="AJ137" s="74"/>
      <c r="AK137" s="74">
        <f t="shared" si="177"/>
        <v>8</v>
      </c>
      <c r="AL137" s="74"/>
      <c r="AM137" s="74">
        <f t="shared" si="177"/>
        <v>0</v>
      </c>
    </row>
    <row r="138" spans="1:39" s="27" customFormat="1" ht="12.75" customHeight="1" x14ac:dyDescent="0.35">
      <c r="F138" s="34">
        <f ca="1">G134*F2</f>
        <v>793.25</v>
      </c>
      <c r="G138" s="35">
        <f>SUM(G$6:G$85)</f>
        <v>30</v>
      </c>
      <c r="H138" s="34">
        <f ca="1">I134*H2</f>
        <v>292.25</v>
      </c>
      <c r="I138" s="35">
        <f>SUM(I$6:I$85)</f>
        <v>7</v>
      </c>
      <c r="J138" s="34">
        <f ca="1">K134*J2</f>
        <v>235.7</v>
      </c>
      <c r="K138" s="35">
        <f>SUM(K$6:K$85)</f>
        <v>8</v>
      </c>
      <c r="L138" s="34">
        <f ca="1">M134*L2</f>
        <v>266.45</v>
      </c>
      <c r="M138" s="35">
        <f>SUM(M$6:M$85)</f>
        <v>5</v>
      </c>
      <c r="N138" s="34">
        <f ca="1">O134*N2</f>
        <v>347.29999999999995</v>
      </c>
      <c r="O138" s="35">
        <f>SUM(O$6:O$85)</f>
        <v>5</v>
      </c>
      <c r="P138" s="34">
        <f ca="1">Q134*P2</f>
        <v>1065.9000000000001</v>
      </c>
      <c r="Q138" s="35">
        <f>SUM(Q$6:Q$85)</f>
        <v>11</v>
      </c>
      <c r="R138" s="34">
        <f ca="1">S134*R2</f>
        <v>582</v>
      </c>
      <c r="S138" s="35">
        <f>SUM(S$6:S$85)</f>
        <v>8</v>
      </c>
      <c r="T138" s="34">
        <f ca="1">U134*T2</f>
        <v>0</v>
      </c>
      <c r="U138" s="35">
        <f>SUM(U$6:U$85)</f>
        <v>0</v>
      </c>
      <c r="V138" s="10" t="s">
        <v>1</v>
      </c>
      <c r="W138" s="21">
        <f>G140+K140+O140+Q140+S140+U140</f>
        <v>55</v>
      </c>
      <c r="X138" s="22">
        <f>COUNTA(X$6:X$86)</f>
        <v>80</v>
      </c>
      <c r="Y138" s="22">
        <f>COUNTA(Y$6:Y$86)</f>
        <v>80</v>
      </c>
      <c r="Z138" s="22">
        <f>COUNTA(Z$6:Z$86)</f>
        <v>80</v>
      </c>
      <c r="AA138" s="22">
        <f>COUNTA(AA$6:AA$86)</f>
        <v>80</v>
      </c>
      <c r="AB138" s="22">
        <f>COUNTA(AB$6:AB$86)</f>
        <v>80</v>
      </c>
      <c r="AC138" s="22">
        <f>SUM(AC$6:AC$86)</f>
        <v>8</v>
      </c>
      <c r="AD138" s="22">
        <f>COUNTA(AD$6:AD$86)</f>
        <v>80</v>
      </c>
      <c r="AE138" s="22">
        <f>SUM(AE$6:AE$86)</f>
        <v>5</v>
      </c>
      <c r="AF138" s="22">
        <f>COUNTA(AF$6:AF$86)</f>
        <v>80</v>
      </c>
      <c r="AG138" s="22">
        <f>SUM(AG$6:AG$86)</f>
        <v>5</v>
      </c>
      <c r="AH138" s="22">
        <f>COUNTA(AH$6:AH$86)</f>
        <v>80</v>
      </c>
      <c r="AI138" s="22">
        <f>SUM(AI$6:AI$86)</f>
        <v>11</v>
      </c>
      <c r="AJ138" s="22">
        <f>COUNTA(AJ$6:AJ$86)</f>
        <v>80</v>
      </c>
      <c r="AK138" s="22">
        <f>SUM(AK$6:AK$86)</f>
        <v>8</v>
      </c>
      <c r="AL138" s="22">
        <f>COUNTA(AL$6:AL$86)</f>
        <v>80</v>
      </c>
      <c r="AM138" s="22">
        <f>SUM(AM$6:AM$86)</f>
        <v>0</v>
      </c>
    </row>
    <row r="139" spans="1:39" s="27" customFormat="1" ht="12.9" x14ac:dyDescent="0.35">
      <c r="D139" s="29" t="s">
        <v>127</v>
      </c>
      <c r="E139" s="82">
        <f>60*1.2</f>
        <v>72</v>
      </c>
      <c r="F139" s="33">
        <f ca="1">F138/1.2</f>
        <v>661.04166666666674</v>
      </c>
      <c r="G139" s="33"/>
      <c r="H139" s="33">
        <f ca="1">H138/1.2</f>
        <v>243.54166666666669</v>
      </c>
      <c r="I139" s="33"/>
      <c r="J139" s="33">
        <f ca="1">J138/1.2</f>
        <v>196.41666666666666</v>
      </c>
      <c r="K139" s="35"/>
      <c r="L139" s="34"/>
      <c r="M139" s="35"/>
      <c r="N139" s="33">
        <f ca="1">N138/1.2</f>
        <v>289.41666666666663</v>
      </c>
      <c r="O139" s="35"/>
      <c r="P139" s="34"/>
      <c r="Q139" s="35"/>
      <c r="R139" s="33">
        <f ca="1">R138/1.2</f>
        <v>485</v>
      </c>
      <c r="S139" s="35"/>
      <c r="T139" s="34"/>
      <c r="U139" s="35"/>
      <c r="V139" s="10"/>
      <c r="W139" s="21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:39" s="27" customFormat="1" ht="12.9" x14ac:dyDescent="0.35">
      <c r="F140" s="36">
        <f t="shared" ref="F140:U140" si="178">COUNTA(F$6:F$85)</f>
        <v>39</v>
      </c>
      <c r="G140" s="36">
        <f t="shared" si="178"/>
        <v>30</v>
      </c>
      <c r="H140" s="36">
        <f t="shared" si="178"/>
        <v>7</v>
      </c>
      <c r="I140" s="36">
        <f t="shared" si="178"/>
        <v>7</v>
      </c>
      <c r="J140" s="36">
        <f t="shared" si="178"/>
        <v>13</v>
      </c>
      <c r="K140" s="36">
        <f t="shared" si="178"/>
        <v>7</v>
      </c>
      <c r="L140" s="36">
        <f t="shared" si="178"/>
        <v>3</v>
      </c>
      <c r="M140" s="36">
        <f t="shared" si="178"/>
        <v>3</v>
      </c>
      <c r="N140" s="36">
        <f t="shared" si="178"/>
        <v>13</v>
      </c>
      <c r="O140" s="36">
        <f t="shared" si="178"/>
        <v>5</v>
      </c>
      <c r="P140" s="36">
        <f t="shared" si="178"/>
        <v>9</v>
      </c>
      <c r="Q140" s="36">
        <f t="shared" si="178"/>
        <v>7</v>
      </c>
      <c r="R140" s="36">
        <f t="shared" si="178"/>
        <v>12</v>
      </c>
      <c r="S140" s="36">
        <f t="shared" si="178"/>
        <v>6</v>
      </c>
      <c r="T140" s="36">
        <f t="shared" si="178"/>
        <v>2</v>
      </c>
      <c r="U140" s="36">
        <f t="shared" si="178"/>
        <v>0</v>
      </c>
      <c r="V140" s="10" t="s">
        <v>0</v>
      </c>
      <c r="W140" s="21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:39" s="27" customFormat="1" ht="12.9" x14ac:dyDescent="0.35">
      <c r="A141" s="131" t="s">
        <v>173</v>
      </c>
      <c r="B141" s="131"/>
      <c r="C141" s="131"/>
      <c r="D141" s="131"/>
      <c r="E141" s="19">
        <f ca="1">E95+E104-E116+E139</f>
        <v>1641.06</v>
      </c>
      <c r="F141" s="36">
        <f t="shared" ref="F141:U141" si="179">COUNTA(F$127:F$133)</f>
        <v>7</v>
      </c>
      <c r="G141" s="36">
        <f t="shared" ca="1" si="179"/>
        <v>7</v>
      </c>
      <c r="H141" s="36">
        <f t="shared" si="179"/>
        <v>7</v>
      </c>
      <c r="I141" s="36">
        <f t="shared" ca="1" si="179"/>
        <v>7</v>
      </c>
      <c r="J141" s="36">
        <f t="shared" si="179"/>
        <v>7</v>
      </c>
      <c r="K141" s="36">
        <f t="shared" ca="1" si="179"/>
        <v>7</v>
      </c>
      <c r="L141" s="36">
        <f t="shared" si="179"/>
        <v>7</v>
      </c>
      <c r="M141" s="36">
        <f t="shared" ca="1" si="179"/>
        <v>7</v>
      </c>
      <c r="N141" s="36">
        <f t="shared" si="179"/>
        <v>7</v>
      </c>
      <c r="O141" s="36">
        <f t="shared" ca="1" si="179"/>
        <v>7</v>
      </c>
      <c r="P141" s="36">
        <f t="shared" si="179"/>
        <v>7</v>
      </c>
      <c r="Q141" s="36">
        <f t="shared" ca="1" si="179"/>
        <v>7</v>
      </c>
      <c r="R141" s="36">
        <f t="shared" si="179"/>
        <v>7</v>
      </c>
      <c r="S141" s="36">
        <f t="shared" ca="1" si="179"/>
        <v>7</v>
      </c>
      <c r="T141" s="36">
        <f t="shared" si="179"/>
        <v>7</v>
      </c>
      <c r="U141" s="36">
        <f t="shared" ca="1" si="179"/>
        <v>7</v>
      </c>
      <c r="V141" s="10" t="s">
        <v>0</v>
      </c>
      <c r="W141" s="21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:39" s="27" customFormat="1" ht="12.9" x14ac:dyDescent="0.35">
      <c r="A142" s="123" t="s">
        <v>175</v>
      </c>
      <c r="B142" s="124"/>
      <c r="C142" s="124"/>
      <c r="D142" s="124"/>
      <c r="E142" s="33">
        <f ca="1">E95+E107+E110-E119-E122+E139</f>
        <v>1641.06</v>
      </c>
      <c r="F142" s="34">
        <f>34.79*1.2</f>
        <v>41.747999999999998</v>
      </c>
      <c r="G142" s="34"/>
      <c r="H142" s="34">
        <f>34.79*1.2</f>
        <v>41.747999999999998</v>
      </c>
      <c r="I142" s="34"/>
      <c r="J142" s="34">
        <f>39.28*1.2</f>
        <v>47.136000000000003</v>
      </c>
      <c r="K142" s="34"/>
      <c r="L142" s="34"/>
      <c r="M142" s="34"/>
      <c r="N142" s="34">
        <f>57.88*1.2</f>
        <v>69.456000000000003</v>
      </c>
      <c r="O142" s="34"/>
      <c r="P142" s="34"/>
      <c r="Q142" s="34"/>
      <c r="R142" s="34">
        <f>97*1.2</f>
        <v>116.39999999999999</v>
      </c>
      <c r="S142" s="34"/>
      <c r="T142" s="34"/>
      <c r="U142" s="34"/>
      <c r="V142" s="10"/>
      <c r="W142" s="21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:39" s="27" customFormat="1" ht="12.9" x14ac:dyDescent="0.35"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10"/>
      <c r="W143" s="21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:39" s="27" customFormat="1" ht="12.9" x14ac:dyDescent="0.35">
      <c r="D144" s="29"/>
      <c r="E144" s="3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10"/>
      <c r="W144" s="21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:39" s="27" customFormat="1" ht="12.9" x14ac:dyDescent="0.35">
      <c r="A145" s="115" t="s">
        <v>60</v>
      </c>
      <c r="B145" s="115"/>
      <c r="C145" s="115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10"/>
      <c r="W145" s="21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:39" s="27" customFormat="1" ht="12.9" x14ac:dyDescent="0.35">
      <c r="D146" s="29" t="s">
        <v>127</v>
      </c>
      <c r="E146" s="39">
        <f>E139</f>
        <v>72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10"/>
      <c r="W146" s="21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:39" s="27" customFormat="1" ht="12.9" x14ac:dyDescent="0.35"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10"/>
      <c r="W147" s="21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:39" s="27" customFormat="1" ht="12.9" x14ac:dyDescent="0.35">
      <c r="A148" s="131" t="s">
        <v>36</v>
      </c>
      <c r="B148" s="131"/>
      <c r="C148" s="131"/>
      <c r="D148" s="131"/>
      <c r="E148" s="19">
        <f ca="1">E128+E146</f>
        <v>3286.0600000000004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10"/>
      <c r="W148" s="21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:39" s="27" customFormat="1" ht="12.9" x14ac:dyDescent="0.35">
      <c r="A149" s="124" t="s">
        <v>175</v>
      </c>
      <c r="B149" s="124"/>
      <c r="C149" s="124"/>
      <c r="D149" s="124"/>
      <c r="E149" s="63">
        <f ca="1">F134+H134+J134+L134+N134+P134+R134+T134+E146</f>
        <v>3286.0600000000004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10"/>
      <c r="W149" s="21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:39" s="27" customFormat="1" ht="12.9" x14ac:dyDescent="0.35">
      <c r="D150" s="29"/>
      <c r="E150" s="3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10"/>
      <c r="W150" s="21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:39" s="27" customFormat="1" ht="12.9" x14ac:dyDescent="0.35">
      <c r="C151" s="78"/>
      <c r="D151" s="79" t="s">
        <v>189</v>
      </c>
      <c r="E151" s="80">
        <f ca="1">E148*40%</f>
        <v>1314.4240000000002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10"/>
      <c r="W151" s="21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:39" s="27" customFormat="1" ht="12.9" x14ac:dyDescent="0.35"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10"/>
      <c r="W152" s="21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:39" s="27" customFormat="1" ht="12.9" x14ac:dyDescent="0.35">
      <c r="C153" s="81"/>
      <c r="D153" s="79" t="s">
        <v>190</v>
      </c>
      <c r="E153" s="80">
        <f ca="1">E148-E151</f>
        <v>1971.6360000000002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10"/>
      <c r="W153" s="21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:39" s="27" customFormat="1" ht="12.9" x14ac:dyDescent="0.35">
      <c r="D154" s="29"/>
      <c r="E154" s="3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10"/>
      <c r="W154" s="21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:39" s="27" customFormat="1" ht="12.9" x14ac:dyDescent="0.35">
      <c r="D155" s="29" t="s">
        <v>63</v>
      </c>
      <c r="E155" s="3">
        <f ca="1">G134+I134+K134+M134+O134+Q134+S134+U134</f>
        <v>57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10"/>
      <c r="W155" s="21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:39" s="27" customFormat="1" ht="12.9" x14ac:dyDescent="0.35">
      <c r="D156" s="29"/>
      <c r="E156" s="3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10"/>
      <c r="W156" s="21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:39" s="27" customFormat="1" ht="12.9" x14ac:dyDescent="0.35">
      <c r="D157" s="30"/>
      <c r="E157" s="31" t="str">
        <f ca="1">IF(E149-E148=0,"Vérification Total TTC ok","Attention : contrôler les calculs")</f>
        <v>Vérification Total TTC ok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10"/>
      <c r="W157" s="21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:39" s="27" customFormat="1" ht="12.9" x14ac:dyDescent="0.35">
      <c r="D158" s="30"/>
      <c r="E158" s="31" t="str">
        <f ca="1">IF(E155-(SUM(F6:U85)-G122-I122-K122-M122-O122-Q122-S122-U122)=0,"Vérification Total Qté ok","Attention : contrôler les calculs")</f>
        <v>Vérification Total Qté ok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10"/>
      <c r="W158" s="21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:39" s="27" customFormat="1" ht="12.9" x14ac:dyDescent="0.35">
      <c r="D159" s="29"/>
      <c r="E159" s="3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10"/>
      <c r="W159" s="21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:39" s="27" customFormat="1" ht="12.9" x14ac:dyDescent="0.35">
      <c r="D160" s="29"/>
      <c r="E160" s="3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10"/>
      <c r="W160" s="21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4:39" s="27" customFormat="1" ht="12.9" x14ac:dyDescent="0.35">
      <c r="D161" s="29"/>
      <c r="E161" s="3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10"/>
      <c r="W161" s="21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4:39" s="27" customFormat="1" ht="12.9" x14ac:dyDescent="0.35">
      <c r="D162" s="29"/>
      <c r="E162" s="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10"/>
      <c r="W162" s="21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4:39" s="27" customFormat="1" ht="12.9" x14ac:dyDescent="0.35">
      <c r="D163" s="29"/>
      <c r="E163" s="3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10"/>
      <c r="W163" s="21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4:39" s="27" customFormat="1" ht="12.9" x14ac:dyDescent="0.35">
      <c r="D164" s="29"/>
      <c r="E164" s="3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10"/>
      <c r="W164" s="21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4:39" s="27" customFormat="1" ht="12.9" x14ac:dyDescent="0.35">
      <c r="D165" s="29"/>
      <c r="E165" s="3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10"/>
      <c r="W165" s="21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4:39" s="27" customFormat="1" ht="12.9" x14ac:dyDescent="0.35"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10"/>
      <c r="W166" s="21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4:39" s="27" customFormat="1" ht="12.9" x14ac:dyDescent="0.35"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10"/>
      <c r="W167" s="21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4:39" s="27" customFormat="1" ht="12.9" x14ac:dyDescent="0.35"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10"/>
      <c r="W168" s="21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4:39" s="27" customFormat="1" ht="12.9" x14ac:dyDescent="0.35">
      <c r="F169" s="129" t="s">
        <v>194</v>
      </c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0"/>
      <c r="W169" s="21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4:39" s="27" customFormat="1" ht="13.3" thickBot="1" x14ac:dyDescent="0.4">
      <c r="F170" s="54">
        <v>6042</v>
      </c>
      <c r="G170" s="34"/>
      <c r="H170" s="54">
        <v>6242</v>
      </c>
      <c r="I170" s="34"/>
      <c r="J170" s="54">
        <v>1061</v>
      </c>
      <c r="K170" s="34"/>
      <c r="L170" s="34">
        <v>9054</v>
      </c>
      <c r="M170" s="34"/>
      <c r="N170" s="54">
        <v>9054</v>
      </c>
      <c r="O170" s="34"/>
      <c r="P170" s="54">
        <v>9076</v>
      </c>
      <c r="Q170" s="34"/>
      <c r="R170" s="54" t="s">
        <v>128</v>
      </c>
      <c r="S170" s="34"/>
      <c r="T170" s="34"/>
      <c r="U170" s="34"/>
      <c r="V170" s="10"/>
      <c r="W170" s="21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4:39" s="27" customFormat="1" ht="12.9" x14ac:dyDescent="0.35">
      <c r="F171" s="28" t="s">
        <v>166</v>
      </c>
      <c r="G171" s="28">
        <v>1</v>
      </c>
      <c r="H171" s="28" t="s">
        <v>166</v>
      </c>
      <c r="I171" s="28">
        <v>4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10"/>
      <c r="W171" s="21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4:39" s="27" customFormat="1" ht="12.9" x14ac:dyDescent="0.35">
      <c r="F172" s="26" t="s">
        <v>34</v>
      </c>
      <c r="G172" s="26">
        <v>2</v>
      </c>
      <c r="H172" s="26" t="s">
        <v>34</v>
      </c>
      <c r="I172" s="26">
        <v>3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10"/>
      <c r="W172" s="21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4:39" s="27" customFormat="1" ht="12.9" x14ac:dyDescent="0.35">
      <c r="F173" s="26" t="s">
        <v>31</v>
      </c>
      <c r="G173" s="26">
        <v>9</v>
      </c>
      <c r="H173" s="26" t="s">
        <v>31</v>
      </c>
      <c r="I173" s="26"/>
      <c r="J173" s="26" t="s">
        <v>31</v>
      </c>
      <c r="K173" s="26">
        <v>1</v>
      </c>
      <c r="L173" s="26" t="s">
        <v>31</v>
      </c>
      <c r="M173" s="26">
        <v>2</v>
      </c>
      <c r="N173" s="26"/>
      <c r="O173" s="26"/>
      <c r="P173" s="26"/>
      <c r="Q173" s="26"/>
      <c r="R173" s="26"/>
      <c r="S173" s="26"/>
      <c r="T173" s="26"/>
      <c r="U173" s="26"/>
      <c r="V173" s="10"/>
      <c r="W173" s="21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4:39" s="27" customFormat="1" ht="12.9" x14ac:dyDescent="0.35">
      <c r="F174" s="26" t="s">
        <v>14</v>
      </c>
      <c r="G174" s="26">
        <v>6</v>
      </c>
      <c r="H174" s="26" t="s">
        <v>14</v>
      </c>
      <c r="I174" s="26"/>
      <c r="J174" s="26" t="s">
        <v>14</v>
      </c>
      <c r="K174" s="26">
        <v>2</v>
      </c>
      <c r="L174" s="26" t="s">
        <v>14</v>
      </c>
      <c r="M174" s="26">
        <v>3</v>
      </c>
      <c r="N174" s="26" t="s">
        <v>14</v>
      </c>
      <c r="O174" s="26"/>
      <c r="P174" s="26" t="s">
        <v>14</v>
      </c>
      <c r="Q174" s="26">
        <v>2</v>
      </c>
      <c r="R174" s="26"/>
      <c r="S174" s="26"/>
      <c r="T174" s="26"/>
      <c r="U174" s="26"/>
      <c r="V174" s="10"/>
      <c r="W174" s="21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4:39" s="27" customFormat="1" ht="12.9" x14ac:dyDescent="0.35">
      <c r="F175" s="26" t="s">
        <v>13</v>
      </c>
      <c r="G175" s="26"/>
      <c r="H175" s="26" t="s">
        <v>13</v>
      </c>
      <c r="I175" s="26"/>
      <c r="J175" s="26" t="s">
        <v>13</v>
      </c>
      <c r="K175" s="26"/>
      <c r="L175" s="26"/>
      <c r="M175" s="26"/>
      <c r="N175" s="26" t="s">
        <v>13</v>
      </c>
      <c r="O175" s="26">
        <v>4</v>
      </c>
      <c r="P175" s="26" t="s">
        <v>13</v>
      </c>
      <c r="Q175" s="26">
        <v>6</v>
      </c>
      <c r="R175" s="26" t="s">
        <v>13</v>
      </c>
      <c r="S175" s="26">
        <v>3</v>
      </c>
      <c r="T175" s="26"/>
      <c r="U175" s="26"/>
      <c r="V175" s="10"/>
      <c r="W175" s="21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4:39" s="27" customFormat="1" ht="12.9" x14ac:dyDescent="0.35">
      <c r="F176" s="26" t="s">
        <v>11</v>
      </c>
      <c r="G176" s="26">
        <v>1</v>
      </c>
      <c r="H176" s="26" t="s">
        <v>11</v>
      </c>
      <c r="I176" s="26"/>
      <c r="J176" s="26" t="s">
        <v>11</v>
      </c>
      <c r="K176" s="26">
        <v>2</v>
      </c>
      <c r="L176" s="26"/>
      <c r="M176" s="26"/>
      <c r="N176" s="26" t="s">
        <v>11</v>
      </c>
      <c r="O176" s="26">
        <v>1</v>
      </c>
      <c r="P176" s="26" t="s">
        <v>11</v>
      </c>
      <c r="Q176" s="26">
        <v>3</v>
      </c>
      <c r="R176" s="26" t="s">
        <v>11</v>
      </c>
      <c r="S176" s="26">
        <v>2</v>
      </c>
      <c r="T176" s="26"/>
      <c r="U176" s="26"/>
      <c r="V176" s="10"/>
      <c r="W176" s="21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:39" s="27" customFormat="1" ht="13.3" thickBot="1" x14ac:dyDescent="0.4">
      <c r="D177" s="30"/>
      <c r="E177" s="30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10"/>
      <c r="W177" s="21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:39" s="27" customFormat="1" ht="13.3" thickBot="1" x14ac:dyDescent="0.4">
      <c r="D178" s="30"/>
      <c r="E178" s="30"/>
      <c r="F178" s="34"/>
      <c r="G178" s="52">
        <f>SUM(G171:G177)</f>
        <v>19</v>
      </c>
      <c r="H178" s="34"/>
      <c r="I178" s="52">
        <f>SUM(I171:I177)</f>
        <v>7</v>
      </c>
      <c r="J178" s="34"/>
      <c r="K178" s="52">
        <f t="shared" ref="K178" si="180">SUM(K171:K177)</f>
        <v>5</v>
      </c>
      <c r="L178" s="34"/>
      <c r="M178" s="52">
        <f t="shared" ref="M178" si="181">SUM(M171:M177)</f>
        <v>5</v>
      </c>
      <c r="N178" s="34"/>
      <c r="O178" s="52">
        <f t="shared" ref="O178" si="182">SUM(O171:O177)</f>
        <v>5</v>
      </c>
      <c r="P178" s="34"/>
      <c r="Q178" s="52">
        <f t="shared" ref="Q178" si="183">SUM(Q171:Q177)</f>
        <v>11</v>
      </c>
      <c r="R178" s="34"/>
      <c r="S178" s="52">
        <f>SUM(S171:S177)</f>
        <v>5</v>
      </c>
      <c r="T178" s="34"/>
      <c r="U178" s="52">
        <f t="shared" ref="U178" si="184">SUM(U171:U177)</f>
        <v>0</v>
      </c>
      <c r="V178" s="10"/>
      <c r="W178" s="21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:39" s="27" customFormat="1" ht="12.9" x14ac:dyDescent="0.35">
      <c r="D179" s="30"/>
      <c r="E179" s="30"/>
      <c r="F179" s="34"/>
      <c r="G179" s="34">
        <f ca="1">G134</f>
        <v>19</v>
      </c>
      <c r="H179" s="34"/>
      <c r="I179" s="34">
        <f ca="1">I134</f>
        <v>7</v>
      </c>
      <c r="J179" s="34"/>
      <c r="K179" s="34">
        <f ca="1">K134</f>
        <v>5</v>
      </c>
      <c r="L179" s="34"/>
      <c r="M179" s="34">
        <f ca="1">M134</f>
        <v>5</v>
      </c>
      <c r="N179" s="34"/>
      <c r="O179" s="34">
        <f ca="1">O134</f>
        <v>5</v>
      </c>
      <c r="P179" s="34"/>
      <c r="Q179" s="34">
        <f ca="1">Q134</f>
        <v>11</v>
      </c>
      <c r="R179" s="34"/>
      <c r="S179" s="34">
        <f ca="1">S134</f>
        <v>5</v>
      </c>
      <c r="T179" s="34"/>
      <c r="U179" s="34">
        <f ca="1">U134</f>
        <v>0</v>
      </c>
      <c r="V179" s="10"/>
      <c r="W179" s="21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:39" s="27" customFormat="1" ht="12.9" x14ac:dyDescent="0.35">
      <c r="A180" s="115" t="s">
        <v>60</v>
      </c>
      <c r="B180" s="116"/>
      <c r="C180" s="116"/>
      <c r="D180" s="30"/>
      <c r="E180" s="30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10"/>
      <c r="W180" s="21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:39" ht="13.5" customHeight="1" thickBot="1" x14ac:dyDescent="0.4">
      <c r="A181" s="41">
        <v>1</v>
      </c>
      <c r="B181" s="41">
        <v>2</v>
      </c>
      <c r="C181" s="41">
        <v>3</v>
      </c>
      <c r="D181" s="41">
        <v>4</v>
      </c>
      <c r="E181" s="41">
        <v>5</v>
      </c>
      <c r="F181" s="42">
        <v>6</v>
      </c>
      <c r="G181" s="41">
        <v>7</v>
      </c>
      <c r="H181" s="42">
        <v>6</v>
      </c>
      <c r="I181" s="41">
        <v>7</v>
      </c>
      <c r="J181" s="42">
        <v>10</v>
      </c>
      <c r="K181" s="42">
        <v>11</v>
      </c>
      <c r="L181" s="42">
        <v>8</v>
      </c>
      <c r="M181" s="41">
        <v>9</v>
      </c>
      <c r="N181" s="42">
        <v>12</v>
      </c>
      <c r="O181" s="41">
        <v>13</v>
      </c>
      <c r="P181" s="42">
        <v>14</v>
      </c>
      <c r="Q181" s="41">
        <v>15</v>
      </c>
      <c r="R181" s="42">
        <v>16</v>
      </c>
      <c r="S181" s="41">
        <v>17</v>
      </c>
      <c r="T181" s="42">
        <v>18</v>
      </c>
      <c r="U181" s="41">
        <v>19</v>
      </c>
      <c r="V181" s="43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:39" ht="28.5" customHeight="1" thickBot="1" x14ac:dyDescent="0.35">
      <c r="A182" s="40">
        <v>1</v>
      </c>
      <c r="B182" s="40" t="str">
        <f t="shared" ref="B182:K191" si="185">IF(VLOOKUP($A182,$A$6:$U$85,B$181,FALSE)=0,"",VLOOKUP($A182,$A$6:$U$85,B$181,FALSE))</f>
        <v>AICHI</v>
      </c>
      <c r="C182" s="40" t="str">
        <f t="shared" si="185"/>
        <v>Abdellatif</v>
      </c>
      <c r="D182" s="44" t="str">
        <f t="shared" si="185"/>
        <v/>
      </c>
      <c r="E182" s="40" t="str">
        <f t="shared" si="185"/>
        <v/>
      </c>
      <c r="F182" s="40" t="str">
        <f t="shared" si="185"/>
        <v/>
      </c>
      <c r="G182" s="40" t="str">
        <f t="shared" si="185"/>
        <v/>
      </c>
      <c r="H182" s="40" t="str">
        <f t="shared" si="185"/>
        <v/>
      </c>
      <c r="I182" s="40" t="str">
        <f t="shared" si="185"/>
        <v/>
      </c>
      <c r="J182" s="40" t="str">
        <f t="shared" si="185"/>
        <v/>
      </c>
      <c r="K182" s="40" t="str">
        <f t="shared" si="185"/>
        <v/>
      </c>
      <c r="L182" s="40" t="str">
        <f t="shared" ref="L182:U191" si="186">IF(VLOOKUP($A182,$A$6:$U$85,L$181,FALSE)=0,"",VLOOKUP($A182,$A$6:$U$85,L$181,FALSE))</f>
        <v/>
      </c>
      <c r="M182" s="40" t="str">
        <f t="shared" si="186"/>
        <v/>
      </c>
      <c r="N182" s="40" t="str">
        <f t="shared" si="186"/>
        <v/>
      </c>
      <c r="O182" s="40" t="str">
        <f t="shared" si="186"/>
        <v/>
      </c>
      <c r="P182" s="40" t="str">
        <f t="shared" si="186"/>
        <v/>
      </c>
      <c r="Q182" s="40" t="str">
        <f t="shared" si="186"/>
        <v/>
      </c>
      <c r="R182" s="40" t="str">
        <f t="shared" si="186"/>
        <v/>
      </c>
      <c r="S182" s="40" t="str">
        <f t="shared" si="186"/>
        <v/>
      </c>
      <c r="T182" s="40" t="str">
        <f t="shared" si="186"/>
        <v/>
      </c>
      <c r="U182" s="40" t="str">
        <f t="shared" si="186"/>
        <v/>
      </c>
      <c r="V182" s="43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:39" ht="28.5" customHeight="1" thickBot="1" x14ac:dyDescent="0.35">
      <c r="A183" s="40">
        <v>2</v>
      </c>
      <c r="B183" s="40" t="str">
        <f t="shared" si="185"/>
        <v>AKARKACH</v>
      </c>
      <c r="C183" s="40" t="str">
        <f t="shared" si="185"/>
        <v>Sheima</v>
      </c>
      <c r="D183" s="56" t="str">
        <f t="shared" si="185"/>
        <v/>
      </c>
      <c r="E183" s="40" t="str">
        <f t="shared" si="185"/>
        <v/>
      </c>
      <c r="F183" s="40" t="str">
        <f t="shared" si="185"/>
        <v/>
      </c>
      <c r="G183" s="40" t="str">
        <f t="shared" si="185"/>
        <v/>
      </c>
      <c r="H183" s="40" t="str">
        <f t="shared" si="185"/>
        <v/>
      </c>
      <c r="I183" s="40" t="str">
        <f t="shared" si="185"/>
        <v/>
      </c>
      <c r="J183" s="40" t="str">
        <f t="shared" si="185"/>
        <v/>
      </c>
      <c r="K183" s="40" t="str">
        <f t="shared" si="185"/>
        <v/>
      </c>
      <c r="L183" s="40" t="str">
        <f t="shared" si="186"/>
        <v/>
      </c>
      <c r="M183" s="40" t="str">
        <f t="shared" si="186"/>
        <v/>
      </c>
      <c r="N183" s="40" t="str">
        <f t="shared" si="186"/>
        <v/>
      </c>
      <c r="O183" s="40" t="str">
        <f t="shared" si="186"/>
        <v/>
      </c>
      <c r="P183" s="40" t="str">
        <f t="shared" si="186"/>
        <v/>
      </c>
      <c r="Q183" s="40" t="str">
        <f t="shared" si="186"/>
        <v/>
      </c>
      <c r="R183" s="40" t="str">
        <f t="shared" si="186"/>
        <v/>
      </c>
      <c r="S183" s="40" t="str">
        <f t="shared" si="186"/>
        <v/>
      </c>
      <c r="T183" s="40" t="str">
        <f t="shared" si="186"/>
        <v/>
      </c>
      <c r="U183" s="40" t="str">
        <f t="shared" si="186"/>
        <v/>
      </c>
      <c r="V183" s="43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:39" ht="28.5" customHeight="1" thickBot="1" x14ac:dyDescent="0.35">
      <c r="A184" s="40">
        <v>3</v>
      </c>
      <c r="B184" s="40" t="str">
        <f t="shared" si="185"/>
        <v>ARANDA</v>
      </c>
      <c r="C184" s="40" t="str">
        <f t="shared" si="185"/>
        <v>Manuel</v>
      </c>
      <c r="D184" s="56" t="str">
        <f t="shared" si="185"/>
        <v>0) Attente réglement</v>
      </c>
      <c r="E184" s="40">
        <f t="shared" si="185"/>
        <v>20</v>
      </c>
      <c r="F184" s="40" t="str">
        <f t="shared" si="185"/>
        <v>M</v>
      </c>
      <c r="G184" s="40">
        <f t="shared" si="185"/>
        <v>1</v>
      </c>
      <c r="H184" s="40" t="str">
        <f t="shared" si="185"/>
        <v>M</v>
      </c>
      <c r="I184" s="40">
        <f t="shared" si="185"/>
        <v>1</v>
      </c>
      <c r="J184" s="40" t="str">
        <f t="shared" si="185"/>
        <v/>
      </c>
      <c r="K184" s="40" t="str">
        <f t="shared" si="185"/>
        <v/>
      </c>
      <c r="L184" s="40" t="str">
        <f t="shared" si="186"/>
        <v/>
      </c>
      <c r="M184" s="40" t="str">
        <f t="shared" si="186"/>
        <v/>
      </c>
      <c r="N184" s="40" t="str">
        <f t="shared" si="186"/>
        <v/>
      </c>
      <c r="O184" s="40" t="str">
        <f t="shared" si="186"/>
        <v/>
      </c>
      <c r="P184" s="40" t="str">
        <f t="shared" si="186"/>
        <v/>
      </c>
      <c r="Q184" s="40" t="str">
        <f t="shared" si="186"/>
        <v/>
      </c>
      <c r="R184" s="40" t="str">
        <f t="shared" si="186"/>
        <v/>
      </c>
      <c r="S184" s="40" t="str">
        <f t="shared" si="186"/>
        <v/>
      </c>
      <c r="T184" s="40" t="str">
        <f t="shared" si="186"/>
        <v/>
      </c>
      <c r="U184" s="40" t="str">
        <f t="shared" si="186"/>
        <v/>
      </c>
      <c r="V184" s="43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:39" ht="28.5" customHeight="1" thickBot="1" x14ac:dyDescent="0.35">
      <c r="A185" s="40">
        <v>4</v>
      </c>
      <c r="B185" s="40" t="str">
        <f t="shared" si="185"/>
        <v>BALDERANI</v>
      </c>
      <c r="C185" s="40" t="str">
        <f t="shared" si="185"/>
        <v>Vincent</v>
      </c>
      <c r="D185" s="56" t="str">
        <f t="shared" si="185"/>
        <v>1) Ok, 20 € reçus</v>
      </c>
      <c r="E185" s="40">
        <f t="shared" si="185"/>
        <v>20</v>
      </c>
      <c r="F185" s="40" t="str">
        <f t="shared" si="185"/>
        <v>M</v>
      </c>
      <c r="G185" s="40">
        <f t="shared" si="185"/>
        <v>1</v>
      </c>
      <c r="H185" s="40" t="str">
        <f t="shared" si="185"/>
        <v>M</v>
      </c>
      <c r="I185" s="40">
        <f t="shared" si="185"/>
        <v>1</v>
      </c>
      <c r="J185" s="40" t="str">
        <f t="shared" si="185"/>
        <v/>
      </c>
      <c r="K185" s="40" t="str">
        <f t="shared" si="185"/>
        <v/>
      </c>
      <c r="L185" s="40" t="str">
        <f t="shared" si="186"/>
        <v/>
      </c>
      <c r="M185" s="40" t="str">
        <f t="shared" si="186"/>
        <v/>
      </c>
      <c r="N185" s="40" t="str">
        <f t="shared" si="186"/>
        <v/>
      </c>
      <c r="O185" s="40" t="str">
        <f t="shared" si="186"/>
        <v/>
      </c>
      <c r="P185" s="40" t="str">
        <f t="shared" si="186"/>
        <v>XL</v>
      </c>
      <c r="Q185" s="40" t="str">
        <f t="shared" si="186"/>
        <v/>
      </c>
      <c r="R185" s="40" t="str">
        <f t="shared" si="186"/>
        <v/>
      </c>
      <c r="S185" s="40" t="str">
        <f t="shared" si="186"/>
        <v/>
      </c>
      <c r="T185" s="40" t="str">
        <f t="shared" si="186"/>
        <v/>
      </c>
      <c r="U185" s="40" t="str">
        <f t="shared" si="186"/>
        <v/>
      </c>
      <c r="V185" s="43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:39" ht="28.5" customHeight="1" thickBot="1" x14ac:dyDescent="0.35">
      <c r="A186" s="40">
        <v>5</v>
      </c>
      <c r="B186" s="40" t="str">
        <f t="shared" si="185"/>
        <v>BARRET</v>
      </c>
      <c r="C186" s="40" t="str">
        <f t="shared" si="185"/>
        <v>Giovanni</v>
      </c>
      <c r="D186" s="40" t="str">
        <f t="shared" si="185"/>
        <v>1) Ok, 115 € reçus</v>
      </c>
      <c r="E186" s="40">
        <f t="shared" si="185"/>
        <v>115</v>
      </c>
      <c r="F186" s="40" t="str">
        <f t="shared" si="185"/>
        <v>S</v>
      </c>
      <c r="G186" s="40">
        <f t="shared" si="185"/>
        <v>1</v>
      </c>
      <c r="H186" s="40" t="str">
        <f t="shared" si="185"/>
        <v>S</v>
      </c>
      <c r="I186" s="40">
        <f t="shared" si="185"/>
        <v>1</v>
      </c>
      <c r="J186" s="40" t="str">
        <f t="shared" si="185"/>
        <v>M</v>
      </c>
      <c r="K186" s="40">
        <f t="shared" si="185"/>
        <v>1</v>
      </c>
      <c r="L186" s="40" t="str">
        <f t="shared" si="186"/>
        <v/>
      </c>
      <c r="M186" s="40" t="str">
        <f t="shared" si="186"/>
        <v/>
      </c>
      <c r="N186" s="40" t="str">
        <f t="shared" si="186"/>
        <v/>
      </c>
      <c r="O186" s="40" t="str">
        <f t="shared" si="186"/>
        <v/>
      </c>
      <c r="P186" s="40" t="str">
        <f t="shared" si="186"/>
        <v>L</v>
      </c>
      <c r="Q186" s="40" t="str">
        <f t="shared" si="186"/>
        <v/>
      </c>
      <c r="R186" s="40" t="str">
        <f t="shared" si="186"/>
        <v>L</v>
      </c>
      <c r="S186" s="40">
        <f t="shared" si="186"/>
        <v>1</v>
      </c>
      <c r="T186" s="40" t="str">
        <f t="shared" si="186"/>
        <v/>
      </c>
      <c r="U186" s="40" t="str">
        <f t="shared" si="186"/>
        <v/>
      </c>
      <c r="V186" s="43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:39" ht="28.5" customHeight="1" thickBot="1" x14ac:dyDescent="0.35">
      <c r="A187" s="40">
        <v>6</v>
      </c>
      <c r="B187" s="40" t="str">
        <f t="shared" si="185"/>
        <v>BAUDOIN</v>
      </c>
      <c r="C187" s="40" t="str">
        <f t="shared" si="185"/>
        <v>Patrick</v>
      </c>
      <c r="D187" s="40" t="str">
        <f t="shared" si="185"/>
        <v>1) Ok, 20 € reçus</v>
      </c>
      <c r="E187" s="40">
        <f t="shared" si="185"/>
        <v>20</v>
      </c>
      <c r="F187" s="40" t="str">
        <f t="shared" si="185"/>
        <v>S</v>
      </c>
      <c r="G187" s="40">
        <f t="shared" si="185"/>
        <v>1</v>
      </c>
      <c r="H187" s="40" t="str">
        <f t="shared" si="185"/>
        <v>S</v>
      </c>
      <c r="I187" s="40">
        <f t="shared" si="185"/>
        <v>1</v>
      </c>
      <c r="J187" s="40" t="str">
        <f t="shared" si="185"/>
        <v/>
      </c>
      <c r="K187" s="40" t="str">
        <f t="shared" si="185"/>
        <v/>
      </c>
      <c r="L187" s="40" t="str">
        <f t="shared" si="186"/>
        <v/>
      </c>
      <c r="M187" s="40" t="str">
        <f t="shared" si="186"/>
        <v/>
      </c>
      <c r="N187" s="40" t="str">
        <f t="shared" si="186"/>
        <v/>
      </c>
      <c r="O187" s="40" t="str">
        <f t="shared" si="186"/>
        <v/>
      </c>
      <c r="P187" s="40" t="str">
        <f t="shared" si="186"/>
        <v>L</v>
      </c>
      <c r="Q187" s="40" t="str">
        <f t="shared" si="186"/>
        <v/>
      </c>
      <c r="R187" s="40" t="str">
        <f t="shared" si="186"/>
        <v/>
      </c>
      <c r="S187" s="40" t="str">
        <f t="shared" si="186"/>
        <v/>
      </c>
      <c r="T187" s="40" t="str">
        <f t="shared" si="186"/>
        <v>XL</v>
      </c>
      <c r="U187" s="40" t="str">
        <f t="shared" si="186"/>
        <v/>
      </c>
      <c r="V187" s="43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:39" ht="28.5" customHeight="1" thickBot="1" x14ac:dyDescent="0.35">
      <c r="A188" s="40">
        <v>7</v>
      </c>
      <c r="B188" s="40" t="str">
        <f t="shared" si="185"/>
        <v>BEAL</v>
      </c>
      <c r="C188" s="40" t="str">
        <f t="shared" si="185"/>
        <v>Kevin</v>
      </c>
      <c r="D188" s="40" t="str">
        <f t="shared" si="185"/>
        <v/>
      </c>
      <c r="E188" s="40" t="str">
        <f t="shared" si="185"/>
        <v/>
      </c>
      <c r="F188" s="40" t="str">
        <f t="shared" si="185"/>
        <v/>
      </c>
      <c r="G188" s="40" t="str">
        <f t="shared" si="185"/>
        <v/>
      </c>
      <c r="H188" s="40" t="str">
        <f t="shared" si="185"/>
        <v/>
      </c>
      <c r="I188" s="40" t="str">
        <f t="shared" si="185"/>
        <v/>
      </c>
      <c r="J188" s="40" t="str">
        <f t="shared" si="185"/>
        <v/>
      </c>
      <c r="K188" s="40" t="str">
        <f t="shared" si="185"/>
        <v/>
      </c>
      <c r="L188" s="40" t="str">
        <f t="shared" si="186"/>
        <v/>
      </c>
      <c r="M188" s="40" t="str">
        <f t="shared" si="186"/>
        <v/>
      </c>
      <c r="N188" s="40" t="str">
        <f t="shared" si="186"/>
        <v/>
      </c>
      <c r="O188" s="40" t="str">
        <f t="shared" si="186"/>
        <v/>
      </c>
      <c r="P188" s="40" t="str">
        <f t="shared" si="186"/>
        <v/>
      </c>
      <c r="Q188" s="40" t="str">
        <f t="shared" si="186"/>
        <v/>
      </c>
      <c r="R188" s="40" t="str">
        <f t="shared" si="186"/>
        <v/>
      </c>
      <c r="S188" s="40" t="str">
        <f t="shared" si="186"/>
        <v/>
      </c>
      <c r="T188" s="40" t="str">
        <f t="shared" si="186"/>
        <v/>
      </c>
      <c r="U188" s="40" t="str">
        <f t="shared" si="186"/>
        <v/>
      </c>
      <c r="V188" s="43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:39" ht="28.5" customHeight="1" thickBot="1" x14ac:dyDescent="0.35">
      <c r="A189" s="40">
        <v>8</v>
      </c>
      <c r="B189" s="40" t="str">
        <f t="shared" si="185"/>
        <v>BEILVERT</v>
      </c>
      <c r="C189" s="40" t="str">
        <f t="shared" si="185"/>
        <v>René</v>
      </c>
      <c r="D189" s="40" t="str">
        <f t="shared" si="185"/>
        <v>1) Ok, 20 € reçus</v>
      </c>
      <c r="E189" s="40">
        <f t="shared" si="185"/>
        <v>20</v>
      </c>
      <c r="F189" s="40" t="str">
        <f t="shared" si="185"/>
        <v>M</v>
      </c>
      <c r="G189" s="40">
        <f t="shared" si="185"/>
        <v>1</v>
      </c>
      <c r="H189" s="40" t="str">
        <f t="shared" si="185"/>
        <v>M</v>
      </c>
      <c r="I189" s="40">
        <f t="shared" si="185"/>
        <v>1</v>
      </c>
      <c r="J189" s="40" t="str">
        <f t="shared" si="185"/>
        <v/>
      </c>
      <c r="K189" s="40" t="str">
        <f t="shared" si="185"/>
        <v/>
      </c>
      <c r="L189" s="40" t="str">
        <f t="shared" si="186"/>
        <v/>
      </c>
      <c r="M189" s="40" t="str">
        <f t="shared" si="186"/>
        <v/>
      </c>
      <c r="N189" s="40" t="str">
        <f t="shared" si="186"/>
        <v/>
      </c>
      <c r="O189" s="40" t="str">
        <f t="shared" si="186"/>
        <v/>
      </c>
      <c r="P189" s="40" t="str">
        <f t="shared" si="186"/>
        <v/>
      </c>
      <c r="Q189" s="40" t="str">
        <f t="shared" si="186"/>
        <v/>
      </c>
      <c r="R189" s="40" t="str">
        <f t="shared" si="186"/>
        <v/>
      </c>
      <c r="S189" s="40" t="str">
        <f t="shared" si="186"/>
        <v/>
      </c>
      <c r="T189" s="40" t="str">
        <f t="shared" si="186"/>
        <v/>
      </c>
      <c r="U189" s="40" t="str">
        <f t="shared" si="186"/>
        <v/>
      </c>
      <c r="V189" s="43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:39" ht="28.5" customHeight="1" thickBot="1" x14ac:dyDescent="0.35">
      <c r="A190" s="40">
        <v>9</v>
      </c>
      <c r="B190" s="40" t="str">
        <f t="shared" si="185"/>
        <v>BESSON</v>
      </c>
      <c r="C190" s="40" t="str">
        <f t="shared" si="185"/>
        <v>Céline</v>
      </c>
      <c r="D190" s="40" t="str">
        <f t="shared" si="185"/>
        <v/>
      </c>
      <c r="E190" s="40" t="str">
        <f t="shared" si="185"/>
        <v/>
      </c>
      <c r="F190" s="40" t="str">
        <f t="shared" si="185"/>
        <v/>
      </c>
      <c r="G190" s="40" t="str">
        <f t="shared" si="185"/>
        <v/>
      </c>
      <c r="H190" s="40" t="str">
        <f t="shared" si="185"/>
        <v/>
      </c>
      <c r="I190" s="40" t="str">
        <f t="shared" si="185"/>
        <v/>
      </c>
      <c r="J190" s="40" t="str">
        <f t="shared" si="185"/>
        <v>L</v>
      </c>
      <c r="K190" s="40" t="str">
        <f t="shared" si="185"/>
        <v/>
      </c>
      <c r="L190" s="40" t="str">
        <f t="shared" si="186"/>
        <v/>
      </c>
      <c r="M190" s="40" t="str">
        <f t="shared" si="186"/>
        <v/>
      </c>
      <c r="N190" s="40" t="str">
        <f t="shared" si="186"/>
        <v/>
      </c>
      <c r="O190" s="40" t="str">
        <f t="shared" si="186"/>
        <v/>
      </c>
      <c r="P190" s="40" t="str">
        <f t="shared" si="186"/>
        <v/>
      </c>
      <c r="Q190" s="40" t="str">
        <f t="shared" si="186"/>
        <v/>
      </c>
      <c r="R190" s="40" t="str">
        <f t="shared" si="186"/>
        <v/>
      </c>
      <c r="S190" s="40" t="str">
        <f t="shared" si="186"/>
        <v/>
      </c>
      <c r="T190" s="40" t="str">
        <f t="shared" si="186"/>
        <v/>
      </c>
      <c r="U190" s="40" t="str">
        <f t="shared" si="186"/>
        <v/>
      </c>
      <c r="V190" s="43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:39" ht="28.5" customHeight="1" thickBot="1" x14ac:dyDescent="0.35">
      <c r="A191" s="40">
        <v>10</v>
      </c>
      <c r="B191" s="40" t="str">
        <f t="shared" si="185"/>
        <v>BIATO</v>
      </c>
      <c r="C191" s="40" t="str">
        <f t="shared" si="185"/>
        <v>Patrick</v>
      </c>
      <c r="D191" s="40" t="str">
        <f t="shared" si="185"/>
        <v>1) Ok, 20 € reçus</v>
      </c>
      <c r="E191" s="40">
        <f t="shared" si="185"/>
        <v>20</v>
      </c>
      <c r="F191" s="40" t="str">
        <f t="shared" si="185"/>
        <v>L</v>
      </c>
      <c r="G191" s="40">
        <f t="shared" si="185"/>
        <v>1</v>
      </c>
      <c r="H191" s="40" t="str">
        <f t="shared" si="185"/>
        <v>L</v>
      </c>
      <c r="I191" s="40">
        <f t="shared" si="185"/>
        <v>1</v>
      </c>
      <c r="J191" s="40" t="str">
        <f t="shared" si="185"/>
        <v/>
      </c>
      <c r="K191" s="40" t="str">
        <f t="shared" si="185"/>
        <v/>
      </c>
      <c r="L191" s="40" t="str">
        <f t="shared" si="186"/>
        <v/>
      </c>
      <c r="M191" s="40" t="str">
        <f t="shared" si="186"/>
        <v/>
      </c>
      <c r="N191" s="40" t="str">
        <f t="shared" si="186"/>
        <v/>
      </c>
      <c r="O191" s="40" t="str">
        <f t="shared" si="186"/>
        <v/>
      </c>
      <c r="P191" s="40" t="str">
        <f t="shared" si="186"/>
        <v/>
      </c>
      <c r="Q191" s="40" t="str">
        <f t="shared" si="186"/>
        <v/>
      </c>
      <c r="R191" s="40" t="str">
        <f t="shared" si="186"/>
        <v/>
      </c>
      <c r="S191" s="40" t="str">
        <f t="shared" si="186"/>
        <v/>
      </c>
      <c r="T191" s="40" t="str">
        <f t="shared" si="186"/>
        <v/>
      </c>
      <c r="U191" s="40" t="str">
        <f t="shared" si="186"/>
        <v/>
      </c>
      <c r="V191" s="43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  <row r="192" spans="1:39" ht="28.5" customHeight="1" thickBot="1" x14ac:dyDescent="0.35">
      <c r="A192" s="40">
        <v>11</v>
      </c>
      <c r="B192" s="40" t="str">
        <f t="shared" ref="B192:K201" si="187">IF(VLOOKUP($A192,$A$6:$U$85,B$181,FALSE)=0,"",VLOOKUP($A192,$A$6:$U$85,B$181,FALSE))</f>
        <v>BIZAIS</v>
      </c>
      <c r="C192" s="40" t="str">
        <f t="shared" si="187"/>
        <v>Sébastien</v>
      </c>
      <c r="D192" s="40" t="str">
        <f t="shared" si="187"/>
        <v/>
      </c>
      <c r="E192" s="40" t="str">
        <f t="shared" si="187"/>
        <v/>
      </c>
      <c r="F192" s="40" t="str">
        <f t="shared" si="187"/>
        <v/>
      </c>
      <c r="G192" s="40" t="str">
        <f t="shared" si="187"/>
        <v/>
      </c>
      <c r="H192" s="40" t="str">
        <f t="shared" si="187"/>
        <v/>
      </c>
      <c r="I192" s="40" t="str">
        <f t="shared" si="187"/>
        <v/>
      </c>
      <c r="J192" s="40" t="str">
        <f t="shared" si="187"/>
        <v/>
      </c>
      <c r="K192" s="40" t="str">
        <f t="shared" si="187"/>
        <v/>
      </c>
      <c r="L192" s="40" t="str">
        <f t="shared" ref="L192:U201" si="188">IF(VLOOKUP($A192,$A$6:$U$85,L$181,FALSE)=0,"",VLOOKUP($A192,$A$6:$U$85,L$181,FALSE))</f>
        <v/>
      </c>
      <c r="M192" s="40" t="str">
        <f t="shared" si="188"/>
        <v/>
      </c>
      <c r="N192" s="40" t="str">
        <f t="shared" si="188"/>
        <v/>
      </c>
      <c r="O192" s="40" t="str">
        <f t="shared" si="188"/>
        <v/>
      </c>
      <c r="P192" s="40" t="str">
        <f t="shared" si="188"/>
        <v>L</v>
      </c>
      <c r="Q192" s="40" t="str">
        <f t="shared" si="188"/>
        <v/>
      </c>
      <c r="R192" s="40" t="str">
        <f t="shared" si="188"/>
        <v>L</v>
      </c>
      <c r="S192" s="40" t="str">
        <f t="shared" si="188"/>
        <v/>
      </c>
      <c r="T192" s="40" t="str">
        <f t="shared" si="188"/>
        <v/>
      </c>
      <c r="U192" s="40" t="str">
        <f t="shared" si="188"/>
        <v/>
      </c>
      <c r="V192" s="43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:39" ht="28.5" customHeight="1" thickBot="1" x14ac:dyDescent="0.35">
      <c r="A193" s="40">
        <v>12</v>
      </c>
      <c r="B193" s="40" t="str">
        <f t="shared" si="187"/>
        <v>BLANCHARD</v>
      </c>
      <c r="C193" s="40" t="str">
        <f t="shared" si="187"/>
        <v>Cyril</v>
      </c>
      <c r="D193" s="40" t="str">
        <f t="shared" si="187"/>
        <v/>
      </c>
      <c r="E193" s="40" t="str">
        <f t="shared" si="187"/>
        <v/>
      </c>
      <c r="F193" s="40" t="str">
        <f t="shared" si="187"/>
        <v/>
      </c>
      <c r="G193" s="40" t="str">
        <f t="shared" si="187"/>
        <v/>
      </c>
      <c r="H193" s="40" t="str">
        <f t="shared" si="187"/>
        <v/>
      </c>
      <c r="I193" s="40" t="str">
        <f t="shared" si="187"/>
        <v/>
      </c>
      <c r="J193" s="40" t="str">
        <f t="shared" si="187"/>
        <v/>
      </c>
      <c r="K193" s="40" t="str">
        <f t="shared" si="187"/>
        <v/>
      </c>
      <c r="L193" s="40" t="str">
        <f t="shared" si="188"/>
        <v/>
      </c>
      <c r="M193" s="40" t="str">
        <f t="shared" si="188"/>
        <v/>
      </c>
      <c r="N193" s="40" t="str">
        <f t="shared" si="188"/>
        <v/>
      </c>
      <c r="O193" s="40" t="str">
        <f t="shared" si="188"/>
        <v/>
      </c>
      <c r="P193" s="40" t="str">
        <f t="shared" si="188"/>
        <v/>
      </c>
      <c r="Q193" s="40" t="str">
        <f t="shared" si="188"/>
        <v/>
      </c>
      <c r="R193" s="40" t="str">
        <f t="shared" si="188"/>
        <v/>
      </c>
      <c r="S193" s="40" t="str">
        <f t="shared" si="188"/>
        <v/>
      </c>
      <c r="T193" s="40" t="str">
        <f t="shared" si="188"/>
        <v/>
      </c>
      <c r="U193" s="40" t="str">
        <f t="shared" si="188"/>
        <v/>
      </c>
      <c r="V193" s="43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</row>
    <row r="194" spans="1:39" ht="28.5" customHeight="1" thickBot="1" x14ac:dyDescent="0.35">
      <c r="A194" s="40">
        <v>13</v>
      </c>
      <c r="B194" s="40" t="str">
        <f t="shared" si="187"/>
        <v>BRULET</v>
      </c>
      <c r="C194" s="40" t="str">
        <f t="shared" si="187"/>
        <v>Nathalie</v>
      </c>
      <c r="D194" s="40" t="str">
        <f t="shared" si="187"/>
        <v>0) Attente réglement</v>
      </c>
      <c r="E194" s="40">
        <f t="shared" si="187"/>
        <v>20</v>
      </c>
      <c r="F194" s="40" t="str">
        <f t="shared" si="187"/>
        <v/>
      </c>
      <c r="G194" s="40" t="str">
        <f t="shared" si="187"/>
        <v/>
      </c>
      <c r="H194" s="40" t="str">
        <f t="shared" si="187"/>
        <v/>
      </c>
      <c r="I194" s="40" t="str">
        <f t="shared" si="187"/>
        <v/>
      </c>
      <c r="J194" s="40" t="str">
        <f t="shared" si="187"/>
        <v/>
      </c>
      <c r="K194" s="40" t="str">
        <f t="shared" si="187"/>
        <v/>
      </c>
      <c r="L194" s="40" t="str">
        <f t="shared" si="188"/>
        <v>XXS</v>
      </c>
      <c r="M194" s="40">
        <f t="shared" si="188"/>
        <v>1</v>
      </c>
      <c r="N194" s="40" t="str">
        <f t="shared" si="188"/>
        <v/>
      </c>
      <c r="O194" s="40" t="str">
        <f t="shared" si="188"/>
        <v/>
      </c>
      <c r="P194" s="40" t="str">
        <f t="shared" si="188"/>
        <v>M</v>
      </c>
      <c r="Q194" s="40" t="str">
        <f t="shared" si="188"/>
        <v/>
      </c>
      <c r="R194" s="40" t="str">
        <f t="shared" si="188"/>
        <v/>
      </c>
      <c r="S194" s="40" t="str">
        <f t="shared" si="188"/>
        <v/>
      </c>
      <c r="T194" s="40" t="str">
        <f t="shared" si="188"/>
        <v/>
      </c>
      <c r="U194" s="40" t="str">
        <f t="shared" si="188"/>
        <v/>
      </c>
      <c r="V194" s="43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:39" ht="28.5" customHeight="1" thickBot="1" x14ac:dyDescent="0.35">
      <c r="A195" s="40">
        <v>14</v>
      </c>
      <c r="B195" s="40" t="str">
        <f t="shared" si="187"/>
        <v>CERBELAUD</v>
      </c>
      <c r="C195" s="40" t="str">
        <f t="shared" si="187"/>
        <v>Laurent</v>
      </c>
      <c r="D195" s="40" t="str">
        <f t="shared" si="187"/>
        <v>0) Attente réglement</v>
      </c>
      <c r="E195" s="40">
        <f t="shared" si="187"/>
        <v>80</v>
      </c>
      <c r="F195" s="40" t="str">
        <f t="shared" si="187"/>
        <v>XXS</v>
      </c>
      <c r="G195" s="40">
        <f t="shared" si="187"/>
        <v>1</v>
      </c>
      <c r="H195" s="40" t="str">
        <f t="shared" si="187"/>
        <v>XXS</v>
      </c>
      <c r="I195" s="40">
        <f t="shared" si="187"/>
        <v>1</v>
      </c>
      <c r="J195" s="40" t="str">
        <f t="shared" si="187"/>
        <v/>
      </c>
      <c r="K195" s="40" t="str">
        <f t="shared" si="187"/>
        <v/>
      </c>
      <c r="L195" s="40" t="str">
        <f t="shared" si="188"/>
        <v/>
      </c>
      <c r="M195" s="40" t="str">
        <f t="shared" si="188"/>
        <v/>
      </c>
      <c r="N195" s="40" t="str">
        <f t="shared" si="188"/>
        <v/>
      </c>
      <c r="O195" s="40" t="str">
        <f t="shared" si="188"/>
        <v/>
      </c>
      <c r="P195" s="40" t="str">
        <f t="shared" si="188"/>
        <v/>
      </c>
      <c r="Q195" s="40" t="str">
        <f t="shared" si="188"/>
        <v/>
      </c>
      <c r="R195" s="40" t="str">
        <f t="shared" si="188"/>
        <v/>
      </c>
      <c r="S195" s="40" t="str">
        <f t="shared" si="188"/>
        <v/>
      </c>
      <c r="T195" s="40" t="str">
        <f t="shared" si="188"/>
        <v>L</v>
      </c>
      <c r="U195" s="40">
        <f t="shared" si="188"/>
        <v>1</v>
      </c>
      <c r="V195" s="43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</row>
    <row r="196" spans="1:39" ht="28.5" customHeight="1" thickBot="1" x14ac:dyDescent="0.35">
      <c r="A196" s="40">
        <v>15</v>
      </c>
      <c r="B196" s="40" t="str">
        <f t="shared" si="187"/>
        <v>COHEN</v>
      </c>
      <c r="C196" s="40" t="str">
        <f t="shared" si="187"/>
        <v>Clarinda</v>
      </c>
      <c r="D196" s="40" t="str">
        <f t="shared" si="187"/>
        <v>0) Attente réglement</v>
      </c>
      <c r="E196" s="40">
        <f t="shared" si="187"/>
        <v>20</v>
      </c>
      <c r="F196" s="40" t="str">
        <f t="shared" si="187"/>
        <v/>
      </c>
      <c r="G196" s="40" t="str">
        <f t="shared" si="187"/>
        <v/>
      </c>
      <c r="H196" s="40" t="str">
        <f t="shared" si="187"/>
        <v/>
      </c>
      <c r="I196" s="40" t="str">
        <f t="shared" si="187"/>
        <v/>
      </c>
      <c r="J196" s="40" t="str">
        <f t="shared" si="187"/>
        <v/>
      </c>
      <c r="K196" s="40" t="str">
        <f t="shared" si="187"/>
        <v/>
      </c>
      <c r="L196" s="40" t="str">
        <f t="shared" si="188"/>
        <v>XXS</v>
      </c>
      <c r="M196" s="40">
        <f t="shared" si="188"/>
        <v>1</v>
      </c>
      <c r="N196" s="40" t="str">
        <f t="shared" si="188"/>
        <v/>
      </c>
      <c r="O196" s="40" t="str">
        <f t="shared" si="188"/>
        <v/>
      </c>
      <c r="P196" s="40" t="str">
        <f t="shared" si="188"/>
        <v/>
      </c>
      <c r="Q196" s="40" t="str">
        <f t="shared" si="188"/>
        <v/>
      </c>
      <c r="R196" s="40" t="str">
        <f t="shared" si="188"/>
        <v/>
      </c>
      <c r="S196" s="40" t="str">
        <f t="shared" si="188"/>
        <v/>
      </c>
      <c r="T196" s="40" t="str">
        <f t="shared" si="188"/>
        <v/>
      </c>
      <c r="U196" s="40" t="str">
        <f t="shared" si="188"/>
        <v/>
      </c>
      <c r="V196" s="43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</row>
    <row r="197" spans="1:39" ht="28.5" customHeight="1" thickBot="1" x14ac:dyDescent="0.35">
      <c r="A197" s="40">
        <v>16</v>
      </c>
      <c r="B197" s="40" t="str">
        <f t="shared" si="187"/>
        <v>DAHLQUIST</v>
      </c>
      <c r="C197" s="40" t="str">
        <f t="shared" si="187"/>
        <v>Axel</v>
      </c>
      <c r="D197" s="40" t="str">
        <f t="shared" si="187"/>
        <v/>
      </c>
      <c r="E197" s="40" t="str">
        <f t="shared" si="187"/>
        <v/>
      </c>
      <c r="F197" s="40" t="str">
        <f t="shared" si="187"/>
        <v/>
      </c>
      <c r="G197" s="40" t="str">
        <f t="shared" si="187"/>
        <v/>
      </c>
      <c r="H197" s="40" t="str">
        <f t="shared" si="187"/>
        <v/>
      </c>
      <c r="I197" s="40" t="str">
        <f t="shared" si="187"/>
        <v/>
      </c>
      <c r="J197" s="40" t="str">
        <f t="shared" si="187"/>
        <v/>
      </c>
      <c r="K197" s="40" t="str">
        <f t="shared" si="187"/>
        <v/>
      </c>
      <c r="L197" s="40" t="str">
        <f t="shared" si="188"/>
        <v/>
      </c>
      <c r="M197" s="40" t="str">
        <f t="shared" si="188"/>
        <v/>
      </c>
      <c r="N197" s="40" t="str">
        <f t="shared" si="188"/>
        <v/>
      </c>
      <c r="O197" s="40" t="str">
        <f t="shared" si="188"/>
        <v/>
      </c>
      <c r="P197" s="40" t="str">
        <f t="shared" si="188"/>
        <v/>
      </c>
      <c r="Q197" s="40" t="str">
        <f t="shared" si="188"/>
        <v/>
      </c>
      <c r="R197" s="40" t="str">
        <f t="shared" si="188"/>
        <v/>
      </c>
      <c r="S197" s="40" t="str">
        <f t="shared" si="188"/>
        <v/>
      </c>
      <c r="T197" s="40" t="str">
        <f t="shared" si="188"/>
        <v/>
      </c>
      <c r="U197" s="40" t="str">
        <f t="shared" si="188"/>
        <v/>
      </c>
      <c r="V197" s="43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</row>
    <row r="198" spans="1:39" ht="28.5" customHeight="1" thickBot="1" x14ac:dyDescent="0.35">
      <c r="A198" s="40">
        <v>17</v>
      </c>
      <c r="B198" s="40" t="str">
        <f t="shared" si="187"/>
        <v>DE CARDES</v>
      </c>
      <c r="C198" s="40" t="str">
        <f t="shared" si="187"/>
        <v>Cyrille</v>
      </c>
      <c r="D198" s="56" t="str">
        <f t="shared" si="187"/>
        <v/>
      </c>
      <c r="E198" s="40" t="str">
        <f t="shared" si="187"/>
        <v/>
      </c>
      <c r="F198" s="40" t="str">
        <f t="shared" si="187"/>
        <v>M</v>
      </c>
      <c r="G198" s="40" t="str">
        <f t="shared" si="187"/>
        <v/>
      </c>
      <c r="H198" s="40" t="str">
        <f t="shared" si="187"/>
        <v>M</v>
      </c>
      <c r="I198" s="40" t="str">
        <f t="shared" si="187"/>
        <v/>
      </c>
      <c r="J198" s="40" t="str">
        <f t="shared" si="187"/>
        <v/>
      </c>
      <c r="K198" s="40" t="str">
        <f t="shared" si="187"/>
        <v/>
      </c>
      <c r="L198" s="40" t="str">
        <f t="shared" si="188"/>
        <v/>
      </c>
      <c r="M198" s="40" t="str">
        <f t="shared" si="188"/>
        <v/>
      </c>
      <c r="N198" s="40" t="str">
        <f t="shared" si="188"/>
        <v/>
      </c>
      <c r="O198" s="40" t="str">
        <f t="shared" si="188"/>
        <v/>
      </c>
      <c r="P198" s="40" t="str">
        <f t="shared" si="188"/>
        <v/>
      </c>
      <c r="Q198" s="40" t="str">
        <f t="shared" si="188"/>
        <v/>
      </c>
      <c r="R198" s="40" t="str">
        <f t="shared" si="188"/>
        <v/>
      </c>
      <c r="S198" s="40" t="str">
        <f t="shared" si="188"/>
        <v/>
      </c>
      <c r="T198" s="40" t="str">
        <f t="shared" si="188"/>
        <v/>
      </c>
      <c r="U198" s="40" t="str">
        <f t="shared" si="188"/>
        <v/>
      </c>
      <c r="V198" s="43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:39" ht="28.5" customHeight="1" thickBot="1" x14ac:dyDescent="0.35">
      <c r="A199" s="40">
        <v>18</v>
      </c>
      <c r="B199" s="40" t="str">
        <f t="shared" si="187"/>
        <v>DORE</v>
      </c>
      <c r="C199" s="40" t="str">
        <f t="shared" si="187"/>
        <v>Mickaël</v>
      </c>
      <c r="D199" s="56" t="str">
        <f t="shared" si="187"/>
        <v>1) Ok, 20 € reçus</v>
      </c>
      <c r="E199" s="40">
        <f t="shared" si="187"/>
        <v>20</v>
      </c>
      <c r="F199" s="40" t="str">
        <f t="shared" si="187"/>
        <v>S</v>
      </c>
      <c r="G199" s="40">
        <f t="shared" si="187"/>
        <v>1</v>
      </c>
      <c r="H199" s="40" t="str">
        <f t="shared" si="187"/>
        <v>S</v>
      </c>
      <c r="I199" s="40">
        <f t="shared" si="187"/>
        <v>1</v>
      </c>
      <c r="J199" s="40" t="str">
        <f t="shared" si="187"/>
        <v>L</v>
      </c>
      <c r="K199" s="40" t="str">
        <f t="shared" si="187"/>
        <v/>
      </c>
      <c r="L199" s="40" t="str">
        <f t="shared" si="188"/>
        <v/>
      </c>
      <c r="M199" s="40" t="str">
        <f t="shared" si="188"/>
        <v/>
      </c>
      <c r="N199" s="40" t="str">
        <f t="shared" si="188"/>
        <v/>
      </c>
      <c r="O199" s="40" t="str">
        <f t="shared" si="188"/>
        <v/>
      </c>
      <c r="P199" s="40" t="str">
        <f t="shared" si="188"/>
        <v/>
      </c>
      <c r="Q199" s="40" t="str">
        <f t="shared" si="188"/>
        <v/>
      </c>
      <c r="R199" s="40" t="str">
        <f t="shared" si="188"/>
        <v/>
      </c>
      <c r="S199" s="40" t="str">
        <f t="shared" si="188"/>
        <v/>
      </c>
      <c r="T199" s="40" t="str">
        <f t="shared" si="188"/>
        <v/>
      </c>
      <c r="U199" s="40" t="str">
        <f t="shared" si="188"/>
        <v/>
      </c>
      <c r="V199" s="43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</row>
    <row r="200" spans="1:39" ht="28.5" customHeight="1" thickBot="1" x14ac:dyDescent="0.35">
      <c r="A200" s="40">
        <v>19</v>
      </c>
      <c r="B200" s="40" t="str">
        <f t="shared" si="187"/>
        <v>DOUBLET</v>
      </c>
      <c r="C200" s="40" t="str">
        <f t="shared" si="187"/>
        <v>Jérôme</v>
      </c>
      <c r="D200" s="56" t="str">
        <f t="shared" si="187"/>
        <v>1) Ok, 20 € reçus</v>
      </c>
      <c r="E200" s="40">
        <f t="shared" si="187"/>
        <v>20</v>
      </c>
      <c r="F200" s="40" t="str">
        <f t="shared" si="187"/>
        <v>M</v>
      </c>
      <c r="G200" s="40">
        <f t="shared" si="187"/>
        <v>1</v>
      </c>
      <c r="H200" s="40" t="str">
        <f t="shared" si="187"/>
        <v>M</v>
      </c>
      <c r="I200" s="40">
        <f t="shared" si="187"/>
        <v>1</v>
      </c>
      <c r="J200" s="40" t="str">
        <f t="shared" si="187"/>
        <v/>
      </c>
      <c r="K200" s="40" t="str">
        <f t="shared" si="187"/>
        <v/>
      </c>
      <c r="L200" s="40" t="str">
        <f t="shared" si="188"/>
        <v/>
      </c>
      <c r="M200" s="40" t="str">
        <f t="shared" si="188"/>
        <v/>
      </c>
      <c r="N200" s="40" t="str">
        <f t="shared" si="188"/>
        <v/>
      </c>
      <c r="O200" s="40" t="str">
        <f t="shared" si="188"/>
        <v/>
      </c>
      <c r="P200" s="40" t="str">
        <f t="shared" si="188"/>
        <v/>
      </c>
      <c r="Q200" s="40" t="str">
        <f t="shared" si="188"/>
        <v/>
      </c>
      <c r="R200" s="40" t="str">
        <f t="shared" si="188"/>
        <v/>
      </c>
      <c r="S200" s="40" t="str">
        <f t="shared" si="188"/>
        <v/>
      </c>
      <c r="T200" s="40" t="str">
        <f t="shared" si="188"/>
        <v/>
      </c>
      <c r="U200" s="40" t="str">
        <f t="shared" si="188"/>
        <v/>
      </c>
      <c r="V200" s="43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</row>
    <row r="201" spans="1:39" ht="28.5" customHeight="1" thickBot="1" x14ac:dyDescent="0.35">
      <c r="A201" s="40">
        <v>20</v>
      </c>
      <c r="B201" s="40" t="str">
        <f t="shared" si="187"/>
        <v>EMERY</v>
      </c>
      <c r="C201" s="40" t="str">
        <f t="shared" si="187"/>
        <v>Nicolas</v>
      </c>
      <c r="D201" s="40" t="str">
        <f t="shared" si="187"/>
        <v>1) Ok, 20 € reçus</v>
      </c>
      <c r="E201" s="40">
        <f t="shared" si="187"/>
        <v>20</v>
      </c>
      <c r="F201" s="40" t="str">
        <f t="shared" si="187"/>
        <v>M</v>
      </c>
      <c r="G201" s="40">
        <f t="shared" si="187"/>
        <v>1</v>
      </c>
      <c r="H201" s="40" t="str">
        <f t="shared" si="187"/>
        <v>M</v>
      </c>
      <c r="I201" s="40">
        <f t="shared" si="187"/>
        <v>1</v>
      </c>
      <c r="J201" s="40" t="str">
        <f t="shared" si="187"/>
        <v/>
      </c>
      <c r="K201" s="40" t="str">
        <f t="shared" si="187"/>
        <v/>
      </c>
      <c r="L201" s="40" t="str">
        <f t="shared" si="188"/>
        <v/>
      </c>
      <c r="M201" s="40" t="str">
        <f t="shared" si="188"/>
        <v/>
      </c>
      <c r="N201" s="40" t="str">
        <f t="shared" si="188"/>
        <v/>
      </c>
      <c r="O201" s="40" t="str">
        <f t="shared" si="188"/>
        <v/>
      </c>
      <c r="P201" s="40" t="str">
        <f t="shared" si="188"/>
        <v/>
      </c>
      <c r="Q201" s="40" t="str">
        <f t="shared" si="188"/>
        <v/>
      </c>
      <c r="R201" s="40" t="str">
        <f t="shared" si="188"/>
        <v/>
      </c>
      <c r="S201" s="40" t="str">
        <f t="shared" si="188"/>
        <v/>
      </c>
      <c r="T201" s="40" t="str">
        <f t="shared" si="188"/>
        <v/>
      </c>
      <c r="U201" s="40" t="str">
        <f t="shared" si="188"/>
        <v/>
      </c>
      <c r="V201" s="43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:39" ht="28.5" customHeight="1" thickBot="1" x14ac:dyDescent="0.35">
      <c r="A202" s="40">
        <v>21</v>
      </c>
      <c r="B202" s="40" t="str">
        <f t="shared" ref="B202:K211" si="189">IF(VLOOKUP($A202,$A$6:$U$85,B$181,FALSE)=0,"",VLOOKUP($A202,$A$6:$U$85,B$181,FALSE))</f>
        <v>ERNOUX</v>
      </c>
      <c r="C202" s="40" t="str">
        <f t="shared" si="189"/>
        <v>Jade</v>
      </c>
      <c r="D202" s="40" t="str">
        <f t="shared" si="189"/>
        <v/>
      </c>
      <c r="E202" s="40" t="str">
        <f t="shared" si="189"/>
        <v/>
      </c>
      <c r="F202" s="40" t="str">
        <f t="shared" si="189"/>
        <v/>
      </c>
      <c r="G202" s="40" t="str">
        <f t="shared" si="189"/>
        <v/>
      </c>
      <c r="H202" s="40" t="str">
        <f t="shared" si="189"/>
        <v/>
      </c>
      <c r="I202" s="40" t="str">
        <f t="shared" si="189"/>
        <v/>
      </c>
      <c r="J202" s="40" t="str">
        <f t="shared" si="189"/>
        <v/>
      </c>
      <c r="K202" s="40" t="str">
        <f t="shared" si="189"/>
        <v/>
      </c>
      <c r="L202" s="40" t="str">
        <f t="shared" ref="L202:U211" si="190">IF(VLOOKUP($A202,$A$6:$U$85,L$181,FALSE)=0,"",VLOOKUP($A202,$A$6:$U$85,L$181,FALSE))</f>
        <v/>
      </c>
      <c r="M202" s="40" t="str">
        <f t="shared" si="190"/>
        <v/>
      </c>
      <c r="N202" s="40" t="str">
        <f t="shared" si="190"/>
        <v/>
      </c>
      <c r="O202" s="40" t="str">
        <f t="shared" si="190"/>
        <v/>
      </c>
      <c r="P202" s="40" t="str">
        <f t="shared" si="190"/>
        <v/>
      </c>
      <c r="Q202" s="40" t="str">
        <f t="shared" si="190"/>
        <v/>
      </c>
      <c r="R202" s="40" t="str">
        <f t="shared" si="190"/>
        <v/>
      </c>
      <c r="S202" s="40" t="str">
        <f t="shared" si="190"/>
        <v/>
      </c>
      <c r="T202" s="40" t="str">
        <f t="shared" si="190"/>
        <v/>
      </c>
      <c r="U202" s="40" t="str">
        <f t="shared" si="190"/>
        <v/>
      </c>
      <c r="V202" s="43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</row>
    <row r="203" spans="1:39" ht="28.5" customHeight="1" thickBot="1" x14ac:dyDescent="0.35">
      <c r="A203" s="40">
        <v>22</v>
      </c>
      <c r="B203" s="40" t="str">
        <f t="shared" si="189"/>
        <v>FACQUET</v>
      </c>
      <c r="C203" s="40" t="str">
        <f t="shared" si="189"/>
        <v>Jean-Marie</v>
      </c>
      <c r="D203" s="40" t="str">
        <f t="shared" si="189"/>
        <v/>
      </c>
      <c r="E203" s="40" t="str">
        <f t="shared" si="189"/>
        <v/>
      </c>
      <c r="F203" s="40" t="str">
        <f t="shared" si="189"/>
        <v/>
      </c>
      <c r="G203" s="40" t="str">
        <f t="shared" si="189"/>
        <v/>
      </c>
      <c r="H203" s="40" t="str">
        <f t="shared" si="189"/>
        <v/>
      </c>
      <c r="I203" s="40" t="str">
        <f t="shared" si="189"/>
        <v/>
      </c>
      <c r="J203" s="40" t="str">
        <f t="shared" si="189"/>
        <v/>
      </c>
      <c r="K203" s="40" t="str">
        <f t="shared" si="189"/>
        <v/>
      </c>
      <c r="L203" s="40" t="str">
        <f t="shared" si="190"/>
        <v/>
      </c>
      <c r="M203" s="40" t="str">
        <f t="shared" si="190"/>
        <v/>
      </c>
      <c r="N203" s="40" t="str">
        <f t="shared" si="190"/>
        <v/>
      </c>
      <c r="O203" s="40" t="str">
        <f t="shared" si="190"/>
        <v/>
      </c>
      <c r="P203" s="40" t="str">
        <f t="shared" si="190"/>
        <v/>
      </c>
      <c r="Q203" s="40" t="str">
        <f t="shared" si="190"/>
        <v/>
      </c>
      <c r="R203" s="40" t="str">
        <f t="shared" si="190"/>
        <v/>
      </c>
      <c r="S203" s="40" t="str">
        <f t="shared" si="190"/>
        <v/>
      </c>
      <c r="T203" s="40" t="str">
        <f t="shared" si="190"/>
        <v/>
      </c>
      <c r="U203" s="40" t="str">
        <f t="shared" si="190"/>
        <v/>
      </c>
      <c r="V203" s="43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</row>
    <row r="204" spans="1:39" ht="28.5" customHeight="1" thickBot="1" x14ac:dyDescent="0.35">
      <c r="A204" s="40">
        <v>23</v>
      </c>
      <c r="B204" s="40" t="str">
        <f t="shared" si="189"/>
        <v>FICHANT</v>
      </c>
      <c r="C204" s="40" t="str">
        <f t="shared" si="189"/>
        <v>Richard</v>
      </c>
      <c r="D204" s="40" t="str">
        <f t="shared" si="189"/>
        <v/>
      </c>
      <c r="E204" s="40" t="str">
        <f t="shared" si="189"/>
        <v/>
      </c>
      <c r="F204" s="40" t="str">
        <f t="shared" si="189"/>
        <v/>
      </c>
      <c r="G204" s="40" t="str">
        <f t="shared" si="189"/>
        <v/>
      </c>
      <c r="H204" s="40" t="str">
        <f t="shared" si="189"/>
        <v/>
      </c>
      <c r="I204" s="40" t="str">
        <f t="shared" si="189"/>
        <v/>
      </c>
      <c r="J204" s="40" t="str">
        <f t="shared" si="189"/>
        <v/>
      </c>
      <c r="K204" s="40" t="str">
        <f t="shared" si="189"/>
        <v/>
      </c>
      <c r="L204" s="40" t="str">
        <f t="shared" si="190"/>
        <v/>
      </c>
      <c r="M204" s="40" t="str">
        <f t="shared" si="190"/>
        <v/>
      </c>
      <c r="N204" s="40" t="str">
        <f t="shared" si="190"/>
        <v/>
      </c>
      <c r="O204" s="40" t="str">
        <f t="shared" si="190"/>
        <v/>
      </c>
      <c r="P204" s="40" t="str">
        <f t="shared" si="190"/>
        <v/>
      </c>
      <c r="Q204" s="40" t="str">
        <f t="shared" si="190"/>
        <v/>
      </c>
      <c r="R204" s="40" t="str">
        <f t="shared" si="190"/>
        <v/>
      </c>
      <c r="S204" s="40" t="str">
        <f t="shared" si="190"/>
        <v/>
      </c>
      <c r="T204" s="40" t="str">
        <f t="shared" si="190"/>
        <v/>
      </c>
      <c r="U204" s="40" t="str">
        <f t="shared" si="190"/>
        <v/>
      </c>
      <c r="V204" s="43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</row>
    <row r="205" spans="1:39" ht="28.5" customHeight="1" thickBot="1" x14ac:dyDescent="0.35">
      <c r="A205" s="40">
        <v>24</v>
      </c>
      <c r="B205" s="40" t="str">
        <f t="shared" si="189"/>
        <v>FORDANT</v>
      </c>
      <c r="C205" s="40" t="str">
        <f t="shared" si="189"/>
        <v>Willy</v>
      </c>
      <c r="D205" s="40" t="str">
        <f t="shared" si="189"/>
        <v>1) Ok, 20 € reçus</v>
      </c>
      <c r="E205" s="40">
        <f t="shared" si="189"/>
        <v>20</v>
      </c>
      <c r="F205" s="40" t="str">
        <f t="shared" si="189"/>
        <v>L</v>
      </c>
      <c r="G205" s="40">
        <f t="shared" si="189"/>
        <v>1</v>
      </c>
      <c r="H205" s="40" t="str">
        <f t="shared" si="189"/>
        <v>L</v>
      </c>
      <c r="I205" s="40">
        <f t="shared" si="189"/>
        <v>1</v>
      </c>
      <c r="J205" s="40" t="str">
        <f t="shared" si="189"/>
        <v/>
      </c>
      <c r="K205" s="40" t="str">
        <f t="shared" si="189"/>
        <v/>
      </c>
      <c r="L205" s="40" t="str">
        <f t="shared" si="190"/>
        <v/>
      </c>
      <c r="M205" s="40" t="str">
        <f t="shared" si="190"/>
        <v/>
      </c>
      <c r="N205" s="40" t="str">
        <f t="shared" si="190"/>
        <v/>
      </c>
      <c r="O205" s="40" t="str">
        <f t="shared" si="190"/>
        <v/>
      </c>
      <c r="P205" s="40" t="str">
        <f t="shared" si="190"/>
        <v/>
      </c>
      <c r="Q205" s="40" t="str">
        <f t="shared" si="190"/>
        <v/>
      </c>
      <c r="R205" s="40" t="str">
        <f t="shared" si="190"/>
        <v/>
      </c>
      <c r="S205" s="40" t="str">
        <f t="shared" si="190"/>
        <v/>
      </c>
      <c r="T205" s="40" t="str">
        <f t="shared" si="190"/>
        <v/>
      </c>
      <c r="U205" s="40" t="str">
        <f t="shared" si="190"/>
        <v/>
      </c>
      <c r="V205" s="43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  <row r="206" spans="1:39" ht="28.5" customHeight="1" thickBot="1" x14ac:dyDescent="0.35">
      <c r="A206" s="40">
        <v>25</v>
      </c>
      <c r="B206" s="40" t="str">
        <f t="shared" si="189"/>
        <v>FOSSE</v>
      </c>
      <c r="C206" s="40" t="str">
        <f t="shared" si="189"/>
        <v>Karine</v>
      </c>
      <c r="D206" s="40" t="str">
        <f t="shared" si="189"/>
        <v/>
      </c>
      <c r="E206" s="40" t="str">
        <f t="shared" si="189"/>
        <v/>
      </c>
      <c r="F206" s="40" t="str">
        <f t="shared" si="189"/>
        <v/>
      </c>
      <c r="G206" s="40" t="str">
        <f t="shared" si="189"/>
        <v/>
      </c>
      <c r="H206" s="40" t="str">
        <f t="shared" si="189"/>
        <v/>
      </c>
      <c r="I206" s="40" t="str">
        <f t="shared" si="189"/>
        <v/>
      </c>
      <c r="J206" s="40" t="str">
        <f t="shared" si="189"/>
        <v/>
      </c>
      <c r="K206" s="40" t="str">
        <f t="shared" si="189"/>
        <v/>
      </c>
      <c r="L206" s="40" t="str">
        <f t="shared" si="190"/>
        <v/>
      </c>
      <c r="M206" s="40" t="str">
        <f t="shared" si="190"/>
        <v/>
      </c>
      <c r="N206" s="40" t="str">
        <f t="shared" si="190"/>
        <v/>
      </c>
      <c r="O206" s="40" t="str">
        <f t="shared" si="190"/>
        <v/>
      </c>
      <c r="P206" s="40" t="str">
        <f t="shared" si="190"/>
        <v/>
      </c>
      <c r="Q206" s="40" t="str">
        <f t="shared" si="190"/>
        <v/>
      </c>
      <c r="R206" s="40" t="str">
        <f t="shared" si="190"/>
        <v/>
      </c>
      <c r="S206" s="40" t="str">
        <f t="shared" si="190"/>
        <v/>
      </c>
      <c r="T206" s="40" t="str">
        <f t="shared" si="190"/>
        <v/>
      </c>
      <c r="U206" s="40" t="str">
        <f t="shared" si="190"/>
        <v/>
      </c>
      <c r="V206" s="43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</row>
    <row r="207" spans="1:39" ht="28.5" customHeight="1" thickBot="1" x14ac:dyDescent="0.35">
      <c r="A207" s="40">
        <v>26</v>
      </c>
      <c r="B207" s="40" t="str">
        <f t="shared" si="189"/>
        <v>GALLON</v>
      </c>
      <c r="C207" s="40" t="str">
        <f t="shared" si="189"/>
        <v>Morgan</v>
      </c>
      <c r="D207" s="40" t="str">
        <f t="shared" si="189"/>
        <v/>
      </c>
      <c r="E207" s="40" t="str">
        <f t="shared" si="189"/>
        <v/>
      </c>
      <c r="F207" s="40" t="str">
        <f t="shared" si="189"/>
        <v/>
      </c>
      <c r="G207" s="40" t="str">
        <f t="shared" si="189"/>
        <v/>
      </c>
      <c r="H207" s="40" t="str">
        <f t="shared" si="189"/>
        <v/>
      </c>
      <c r="I207" s="40" t="str">
        <f t="shared" si="189"/>
        <v/>
      </c>
      <c r="J207" s="40" t="str">
        <f t="shared" si="189"/>
        <v/>
      </c>
      <c r="K207" s="40" t="str">
        <f t="shared" si="189"/>
        <v/>
      </c>
      <c r="L207" s="40" t="str">
        <f t="shared" si="190"/>
        <v/>
      </c>
      <c r="M207" s="40" t="str">
        <f t="shared" si="190"/>
        <v/>
      </c>
      <c r="N207" s="40" t="str">
        <f t="shared" si="190"/>
        <v/>
      </c>
      <c r="O207" s="40" t="str">
        <f t="shared" si="190"/>
        <v/>
      </c>
      <c r="P207" s="40" t="str">
        <f t="shared" si="190"/>
        <v/>
      </c>
      <c r="Q207" s="40" t="str">
        <f t="shared" si="190"/>
        <v/>
      </c>
      <c r="R207" s="40" t="str">
        <f t="shared" si="190"/>
        <v/>
      </c>
      <c r="S207" s="40" t="str">
        <f t="shared" si="190"/>
        <v/>
      </c>
      <c r="T207" s="40" t="str">
        <f t="shared" si="190"/>
        <v/>
      </c>
      <c r="U207" s="40" t="str">
        <f t="shared" si="190"/>
        <v/>
      </c>
      <c r="V207" s="43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:39" ht="28.5" customHeight="1" thickBot="1" x14ac:dyDescent="0.35">
      <c r="A208" s="40">
        <v>27</v>
      </c>
      <c r="B208" s="40" t="str">
        <f t="shared" si="189"/>
        <v>GANDELIN</v>
      </c>
      <c r="C208" s="40" t="str">
        <f t="shared" si="189"/>
        <v>Jérémy</v>
      </c>
      <c r="D208" s="40" t="str">
        <f t="shared" si="189"/>
        <v/>
      </c>
      <c r="E208" s="40" t="str">
        <f t="shared" si="189"/>
        <v/>
      </c>
      <c r="F208" s="40" t="str">
        <f t="shared" si="189"/>
        <v/>
      </c>
      <c r="G208" s="40" t="str">
        <f t="shared" si="189"/>
        <v/>
      </c>
      <c r="H208" s="40" t="str">
        <f t="shared" si="189"/>
        <v/>
      </c>
      <c r="I208" s="40" t="str">
        <f t="shared" si="189"/>
        <v/>
      </c>
      <c r="J208" s="40" t="str">
        <f t="shared" si="189"/>
        <v/>
      </c>
      <c r="K208" s="40" t="str">
        <f t="shared" si="189"/>
        <v/>
      </c>
      <c r="L208" s="40" t="str">
        <f t="shared" si="190"/>
        <v/>
      </c>
      <c r="M208" s="40" t="str">
        <f t="shared" si="190"/>
        <v/>
      </c>
      <c r="N208" s="40" t="str">
        <f t="shared" si="190"/>
        <v/>
      </c>
      <c r="O208" s="40" t="str">
        <f t="shared" si="190"/>
        <v/>
      </c>
      <c r="P208" s="40" t="str">
        <f t="shared" si="190"/>
        <v/>
      </c>
      <c r="Q208" s="40" t="str">
        <f t="shared" si="190"/>
        <v/>
      </c>
      <c r="R208" s="40" t="str">
        <f t="shared" si="190"/>
        <v/>
      </c>
      <c r="S208" s="40" t="str">
        <f t="shared" si="190"/>
        <v/>
      </c>
      <c r="T208" s="40" t="str">
        <f t="shared" si="190"/>
        <v/>
      </c>
      <c r="U208" s="40" t="str">
        <f t="shared" si="190"/>
        <v/>
      </c>
      <c r="V208" s="43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</row>
    <row r="209" spans="1:39" ht="28.5" customHeight="1" thickBot="1" x14ac:dyDescent="0.35">
      <c r="A209" s="40">
        <v>28</v>
      </c>
      <c r="B209" s="40" t="str">
        <f t="shared" si="189"/>
        <v>GARRIDO</v>
      </c>
      <c r="C209" s="40" t="str">
        <f t="shared" si="189"/>
        <v>Yann</v>
      </c>
      <c r="D209" s="40" t="str">
        <f t="shared" si="189"/>
        <v>1) Ok, 20 € reçus</v>
      </c>
      <c r="E209" s="40">
        <f t="shared" si="189"/>
        <v>20</v>
      </c>
      <c r="F209" s="40" t="str">
        <f t="shared" si="189"/>
        <v>S</v>
      </c>
      <c r="G209" s="40">
        <f t="shared" si="189"/>
        <v>1</v>
      </c>
      <c r="H209" s="40" t="str">
        <f t="shared" si="189"/>
        <v>S</v>
      </c>
      <c r="I209" s="40">
        <f t="shared" si="189"/>
        <v>1</v>
      </c>
      <c r="J209" s="40" t="str">
        <f t="shared" si="189"/>
        <v>L</v>
      </c>
      <c r="K209" s="40" t="str">
        <f t="shared" si="189"/>
        <v/>
      </c>
      <c r="L209" s="40" t="str">
        <f t="shared" si="190"/>
        <v/>
      </c>
      <c r="M209" s="40" t="str">
        <f t="shared" si="190"/>
        <v/>
      </c>
      <c r="N209" s="40" t="str">
        <f t="shared" si="190"/>
        <v/>
      </c>
      <c r="O209" s="40" t="str">
        <f t="shared" si="190"/>
        <v/>
      </c>
      <c r="P209" s="40" t="str">
        <f t="shared" si="190"/>
        <v/>
      </c>
      <c r="Q209" s="40" t="str">
        <f t="shared" si="190"/>
        <v/>
      </c>
      <c r="R209" s="40" t="str">
        <f t="shared" si="190"/>
        <v/>
      </c>
      <c r="S209" s="40" t="str">
        <f t="shared" si="190"/>
        <v/>
      </c>
      <c r="T209" s="40" t="str">
        <f t="shared" si="190"/>
        <v/>
      </c>
      <c r="U209" s="40" t="str">
        <f t="shared" si="190"/>
        <v/>
      </c>
      <c r="V209" s="43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</row>
    <row r="210" spans="1:39" ht="28.5" customHeight="1" thickBot="1" x14ac:dyDescent="0.35">
      <c r="A210" s="40">
        <v>29</v>
      </c>
      <c r="B210" s="40" t="str">
        <f t="shared" si="189"/>
        <v>GEVIN</v>
      </c>
      <c r="C210" s="40" t="str">
        <f t="shared" si="189"/>
        <v>Sophie</v>
      </c>
      <c r="D210" s="56" t="str">
        <f t="shared" si="189"/>
        <v>0) Attente réglement</v>
      </c>
      <c r="E210" s="40">
        <f t="shared" si="189"/>
        <v>20</v>
      </c>
      <c r="F210" s="40" t="str">
        <f t="shared" si="189"/>
        <v/>
      </c>
      <c r="G210" s="40" t="str">
        <f t="shared" si="189"/>
        <v/>
      </c>
      <c r="H210" s="40" t="str">
        <f t="shared" si="189"/>
        <v/>
      </c>
      <c r="I210" s="40" t="str">
        <f t="shared" si="189"/>
        <v/>
      </c>
      <c r="J210" s="40" t="str">
        <f t="shared" si="189"/>
        <v/>
      </c>
      <c r="K210" s="40" t="str">
        <f t="shared" si="189"/>
        <v/>
      </c>
      <c r="L210" s="40" t="str">
        <f t="shared" si="190"/>
        <v>XS</v>
      </c>
      <c r="M210" s="40">
        <f t="shared" si="190"/>
        <v>1</v>
      </c>
      <c r="N210" s="40" t="str">
        <f t="shared" si="190"/>
        <v/>
      </c>
      <c r="O210" s="40" t="str">
        <f t="shared" si="190"/>
        <v/>
      </c>
      <c r="P210" s="40" t="str">
        <f t="shared" si="190"/>
        <v/>
      </c>
      <c r="Q210" s="40" t="str">
        <f t="shared" si="190"/>
        <v/>
      </c>
      <c r="R210" s="40" t="str">
        <f t="shared" si="190"/>
        <v/>
      </c>
      <c r="S210" s="40" t="str">
        <f t="shared" si="190"/>
        <v/>
      </c>
      <c r="T210" s="40" t="str">
        <f t="shared" si="190"/>
        <v/>
      </c>
      <c r="U210" s="40" t="str">
        <f t="shared" si="190"/>
        <v/>
      </c>
      <c r="V210" s="43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</row>
    <row r="211" spans="1:39" ht="28.5" customHeight="1" thickBot="1" x14ac:dyDescent="0.35">
      <c r="A211" s="40">
        <v>30</v>
      </c>
      <c r="B211" s="40" t="str">
        <f t="shared" si="189"/>
        <v>GEVIN</v>
      </c>
      <c r="C211" s="40" t="str">
        <f t="shared" si="189"/>
        <v>Tiffaine</v>
      </c>
      <c r="D211" s="56" t="str">
        <f t="shared" si="189"/>
        <v>0) Attente réglement</v>
      </c>
      <c r="E211" s="40">
        <f t="shared" si="189"/>
        <v>20</v>
      </c>
      <c r="F211" s="40" t="str">
        <f t="shared" si="189"/>
        <v/>
      </c>
      <c r="G211" s="40" t="str">
        <f t="shared" si="189"/>
        <v/>
      </c>
      <c r="H211" s="40" t="str">
        <f t="shared" si="189"/>
        <v/>
      </c>
      <c r="I211" s="40" t="str">
        <f t="shared" si="189"/>
        <v/>
      </c>
      <c r="J211" s="40" t="str">
        <f t="shared" si="189"/>
        <v/>
      </c>
      <c r="K211" s="40" t="str">
        <f t="shared" si="189"/>
        <v/>
      </c>
      <c r="L211" s="40" t="str">
        <f t="shared" si="190"/>
        <v>XS</v>
      </c>
      <c r="M211" s="40">
        <f t="shared" si="190"/>
        <v>1</v>
      </c>
      <c r="N211" s="40" t="str">
        <f t="shared" si="190"/>
        <v/>
      </c>
      <c r="O211" s="40" t="str">
        <f t="shared" si="190"/>
        <v/>
      </c>
      <c r="P211" s="40" t="str">
        <f t="shared" si="190"/>
        <v/>
      </c>
      <c r="Q211" s="40" t="str">
        <f t="shared" si="190"/>
        <v/>
      </c>
      <c r="R211" s="40" t="str">
        <f t="shared" si="190"/>
        <v/>
      </c>
      <c r="S211" s="40" t="str">
        <f t="shared" si="190"/>
        <v/>
      </c>
      <c r="T211" s="40" t="str">
        <f t="shared" si="190"/>
        <v/>
      </c>
      <c r="U211" s="40" t="str">
        <f t="shared" si="190"/>
        <v/>
      </c>
      <c r="V211" s="43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:39" ht="28.5" customHeight="1" thickBot="1" x14ac:dyDescent="0.35">
      <c r="A212" s="40">
        <v>31</v>
      </c>
      <c r="B212" s="40" t="str">
        <f t="shared" ref="B212:K221" si="191">IF(VLOOKUP($A212,$A$6:$U$85,B$181,FALSE)=0,"",VLOOKUP($A212,$A$6:$U$85,B$181,FALSE))</f>
        <v>GOLDSZTAJN</v>
      </c>
      <c r="C212" s="40" t="str">
        <f t="shared" si="191"/>
        <v>Ivan</v>
      </c>
      <c r="D212" s="56" t="str">
        <f t="shared" si="191"/>
        <v/>
      </c>
      <c r="E212" s="40" t="str">
        <f t="shared" si="191"/>
        <v/>
      </c>
      <c r="F212" s="40" t="str">
        <f t="shared" si="191"/>
        <v/>
      </c>
      <c r="G212" s="40" t="str">
        <f t="shared" si="191"/>
        <v/>
      </c>
      <c r="H212" s="40" t="str">
        <f t="shared" si="191"/>
        <v/>
      </c>
      <c r="I212" s="40" t="str">
        <f t="shared" si="191"/>
        <v/>
      </c>
      <c r="J212" s="40" t="str">
        <f t="shared" si="191"/>
        <v/>
      </c>
      <c r="K212" s="40" t="str">
        <f t="shared" si="191"/>
        <v/>
      </c>
      <c r="L212" s="40" t="str">
        <f t="shared" ref="L212:U221" si="192">IF(VLOOKUP($A212,$A$6:$U$85,L$181,FALSE)=0,"",VLOOKUP($A212,$A$6:$U$85,L$181,FALSE))</f>
        <v/>
      </c>
      <c r="M212" s="40" t="str">
        <f t="shared" si="192"/>
        <v/>
      </c>
      <c r="N212" s="40" t="str">
        <f t="shared" si="192"/>
        <v/>
      </c>
      <c r="O212" s="40" t="str">
        <f t="shared" si="192"/>
        <v/>
      </c>
      <c r="P212" s="40" t="str">
        <f t="shared" si="192"/>
        <v/>
      </c>
      <c r="Q212" s="40" t="str">
        <f t="shared" si="192"/>
        <v/>
      </c>
      <c r="R212" s="40" t="str">
        <f t="shared" si="192"/>
        <v/>
      </c>
      <c r="S212" s="40" t="str">
        <f t="shared" si="192"/>
        <v/>
      </c>
      <c r="T212" s="40" t="str">
        <f t="shared" si="192"/>
        <v>XL</v>
      </c>
      <c r="U212" s="40" t="str">
        <f t="shared" si="192"/>
        <v/>
      </c>
      <c r="V212" s="43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</row>
    <row r="213" spans="1:39" ht="28.5" customHeight="1" thickBot="1" x14ac:dyDescent="0.35">
      <c r="A213" s="40">
        <v>32</v>
      </c>
      <c r="B213" s="40" t="str">
        <f t="shared" si="191"/>
        <v>GOS</v>
      </c>
      <c r="C213" s="40" t="str">
        <f t="shared" si="191"/>
        <v>Cyril</v>
      </c>
      <c r="D213" s="40" t="str">
        <f t="shared" si="191"/>
        <v/>
      </c>
      <c r="E213" s="40" t="str">
        <f t="shared" si="191"/>
        <v/>
      </c>
      <c r="F213" s="40" t="str">
        <f t="shared" si="191"/>
        <v/>
      </c>
      <c r="G213" s="40" t="str">
        <f t="shared" si="191"/>
        <v/>
      </c>
      <c r="H213" s="40" t="str">
        <f t="shared" si="191"/>
        <v/>
      </c>
      <c r="I213" s="40" t="str">
        <f t="shared" si="191"/>
        <v/>
      </c>
      <c r="J213" s="40" t="str">
        <f t="shared" si="191"/>
        <v>XL</v>
      </c>
      <c r="K213" s="40" t="str">
        <f t="shared" si="191"/>
        <v/>
      </c>
      <c r="L213" s="40" t="str">
        <f t="shared" si="192"/>
        <v/>
      </c>
      <c r="M213" s="40" t="str">
        <f t="shared" si="192"/>
        <v/>
      </c>
      <c r="N213" s="40" t="str">
        <f t="shared" si="192"/>
        <v/>
      </c>
      <c r="O213" s="40" t="str">
        <f t="shared" si="192"/>
        <v/>
      </c>
      <c r="P213" s="40" t="str">
        <f t="shared" si="192"/>
        <v/>
      </c>
      <c r="Q213" s="40" t="str">
        <f t="shared" si="192"/>
        <v/>
      </c>
      <c r="R213" s="40" t="str">
        <f t="shared" si="192"/>
        <v/>
      </c>
      <c r="S213" s="40" t="str">
        <f t="shared" si="192"/>
        <v/>
      </c>
      <c r="T213" s="40" t="str">
        <f t="shared" si="192"/>
        <v/>
      </c>
      <c r="U213" s="40" t="str">
        <f t="shared" si="192"/>
        <v/>
      </c>
      <c r="V213" s="43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</row>
    <row r="214" spans="1:39" ht="28.5" customHeight="1" thickBot="1" x14ac:dyDescent="0.35">
      <c r="A214" s="40">
        <v>33</v>
      </c>
      <c r="B214" s="40" t="str">
        <f t="shared" si="191"/>
        <v>HUET</v>
      </c>
      <c r="C214" s="40" t="str">
        <f t="shared" si="191"/>
        <v>Olivier</v>
      </c>
      <c r="D214" s="40" t="str">
        <f t="shared" si="191"/>
        <v>1) Ok, 225 € reçus</v>
      </c>
      <c r="E214" s="40">
        <f t="shared" si="191"/>
        <v>225</v>
      </c>
      <c r="F214" s="40" t="str">
        <f t="shared" si="191"/>
        <v>S</v>
      </c>
      <c r="G214" s="40">
        <f t="shared" si="191"/>
        <v>1</v>
      </c>
      <c r="H214" s="40" t="str">
        <f t="shared" si="191"/>
        <v>S</v>
      </c>
      <c r="I214" s="40">
        <f t="shared" si="191"/>
        <v>1</v>
      </c>
      <c r="J214" s="40" t="str">
        <f t="shared" si="191"/>
        <v>M</v>
      </c>
      <c r="K214" s="40">
        <f t="shared" si="191"/>
        <v>1</v>
      </c>
      <c r="L214" s="40" t="str">
        <f t="shared" si="192"/>
        <v/>
      </c>
      <c r="M214" s="40" t="str">
        <f t="shared" si="192"/>
        <v/>
      </c>
      <c r="N214" s="40" t="str">
        <f t="shared" si="192"/>
        <v/>
      </c>
      <c r="O214" s="40" t="str">
        <f t="shared" si="192"/>
        <v/>
      </c>
      <c r="P214" s="40" t="str">
        <f t="shared" si="192"/>
        <v>L</v>
      </c>
      <c r="Q214" s="40">
        <f t="shared" si="192"/>
        <v>1</v>
      </c>
      <c r="R214" s="40" t="str">
        <f t="shared" si="192"/>
        <v>L</v>
      </c>
      <c r="S214" s="40">
        <f t="shared" si="192"/>
        <v>1</v>
      </c>
      <c r="T214" s="40" t="str">
        <f t="shared" si="192"/>
        <v>L</v>
      </c>
      <c r="U214" s="40">
        <f t="shared" si="192"/>
        <v>1</v>
      </c>
      <c r="V214" s="43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</row>
    <row r="215" spans="1:39" ht="28.5" customHeight="1" thickBot="1" x14ac:dyDescent="0.35">
      <c r="A215" s="40">
        <v>34</v>
      </c>
      <c r="B215" s="40" t="str">
        <f t="shared" si="191"/>
        <v>HURON</v>
      </c>
      <c r="C215" s="40" t="str">
        <f t="shared" si="191"/>
        <v>Patrice</v>
      </c>
      <c r="D215" s="40" t="str">
        <f t="shared" si="191"/>
        <v/>
      </c>
      <c r="E215" s="40" t="str">
        <f t="shared" si="191"/>
        <v/>
      </c>
      <c r="F215" s="40" t="str">
        <f t="shared" si="191"/>
        <v/>
      </c>
      <c r="G215" s="40" t="str">
        <f t="shared" si="191"/>
        <v/>
      </c>
      <c r="H215" s="40" t="str">
        <f t="shared" si="191"/>
        <v/>
      </c>
      <c r="I215" s="40" t="str">
        <f t="shared" si="191"/>
        <v/>
      </c>
      <c r="J215" s="40" t="str">
        <f t="shared" si="191"/>
        <v/>
      </c>
      <c r="K215" s="40" t="str">
        <f t="shared" si="191"/>
        <v/>
      </c>
      <c r="L215" s="40" t="str">
        <f t="shared" si="192"/>
        <v/>
      </c>
      <c r="M215" s="40" t="str">
        <f t="shared" si="192"/>
        <v/>
      </c>
      <c r="N215" s="40" t="str">
        <f t="shared" si="192"/>
        <v/>
      </c>
      <c r="O215" s="40" t="str">
        <f t="shared" si="192"/>
        <v/>
      </c>
      <c r="P215" s="40" t="str">
        <f t="shared" si="192"/>
        <v/>
      </c>
      <c r="Q215" s="40" t="str">
        <f t="shared" si="192"/>
        <v/>
      </c>
      <c r="R215" s="40" t="str">
        <f t="shared" si="192"/>
        <v/>
      </c>
      <c r="S215" s="40" t="str">
        <f t="shared" si="192"/>
        <v/>
      </c>
      <c r="T215" s="40" t="str">
        <f t="shared" si="192"/>
        <v/>
      </c>
      <c r="U215" s="40" t="str">
        <f t="shared" si="192"/>
        <v/>
      </c>
      <c r="V215" s="43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</row>
    <row r="216" spans="1:39" ht="28.5" customHeight="1" thickBot="1" x14ac:dyDescent="0.35">
      <c r="A216" s="40">
        <v>35</v>
      </c>
      <c r="B216" s="40" t="str">
        <f t="shared" si="191"/>
        <v xml:space="preserve">JABLONSKI </v>
      </c>
      <c r="C216" s="40" t="str">
        <f t="shared" si="191"/>
        <v>Julien</v>
      </c>
      <c r="D216" s="40" t="str">
        <f t="shared" si="191"/>
        <v>1) Ok, 225 reçus
6042 déjà remis</v>
      </c>
      <c r="E216" s="40">
        <f t="shared" si="191"/>
        <v>225</v>
      </c>
      <c r="F216" s="40" t="str">
        <f t="shared" si="191"/>
        <v>XL</v>
      </c>
      <c r="G216" s="40">
        <f t="shared" si="191"/>
        <v>1</v>
      </c>
      <c r="H216" s="40" t="str">
        <f t="shared" si="191"/>
        <v>XL</v>
      </c>
      <c r="I216" s="40">
        <f t="shared" si="191"/>
        <v>1</v>
      </c>
      <c r="J216" s="40" t="str">
        <f t="shared" si="191"/>
        <v>XL</v>
      </c>
      <c r="K216" s="40">
        <f t="shared" si="191"/>
        <v>1</v>
      </c>
      <c r="L216" s="40" t="str">
        <f t="shared" si="192"/>
        <v/>
      </c>
      <c r="M216" s="40" t="str">
        <f t="shared" si="192"/>
        <v/>
      </c>
      <c r="N216" s="40" t="str">
        <f t="shared" si="192"/>
        <v/>
      </c>
      <c r="O216" s="40" t="str">
        <f t="shared" si="192"/>
        <v/>
      </c>
      <c r="P216" s="40" t="str">
        <f t="shared" si="192"/>
        <v>XL</v>
      </c>
      <c r="Q216" s="40">
        <f t="shared" si="192"/>
        <v>1</v>
      </c>
      <c r="R216" s="40" t="str">
        <f t="shared" si="192"/>
        <v>XL</v>
      </c>
      <c r="S216" s="40">
        <f t="shared" si="192"/>
        <v>1</v>
      </c>
      <c r="T216" s="40" t="str">
        <f t="shared" si="192"/>
        <v>XL</v>
      </c>
      <c r="U216" s="40">
        <f t="shared" si="192"/>
        <v>1</v>
      </c>
      <c r="V216" s="43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</row>
    <row r="217" spans="1:39" ht="28.5" customHeight="1" thickBot="1" x14ac:dyDescent="0.35">
      <c r="A217" s="40">
        <v>36</v>
      </c>
      <c r="B217" s="40" t="str">
        <f t="shared" si="191"/>
        <v>JEAN FRANCOIS</v>
      </c>
      <c r="C217" s="40" t="str">
        <f t="shared" si="191"/>
        <v>Nicolas</v>
      </c>
      <c r="D217" s="40" t="str">
        <f t="shared" si="191"/>
        <v/>
      </c>
      <c r="E217" s="40" t="str">
        <f t="shared" si="191"/>
        <v/>
      </c>
      <c r="F217" s="40" t="str">
        <f t="shared" si="191"/>
        <v/>
      </c>
      <c r="G217" s="40" t="str">
        <f t="shared" si="191"/>
        <v/>
      </c>
      <c r="H217" s="40" t="str">
        <f t="shared" si="191"/>
        <v/>
      </c>
      <c r="I217" s="40" t="str">
        <f t="shared" si="191"/>
        <v/>
      </c>
      <c r="J217" s="40" t="str">
        <f t="shared" si="191"/>
        <v/>
      </c>
      <c r="K217" s="40" t="str">
        <f t="shared" si="191"/>
        <v/>
      </c>
      <c r="L217" s="40" t="str">
        <f t="shared" si="192"/>
        <v/>
      </c>
      <c r="M217" s="40" t="str">
        <f t="shared" si="192"/>
        <v/>
      </c>
      <c r="N217" s="40" t="str">
        <f t="shared" si="192"/>
        <v/>
      </c>
      <c r="O217" s="40" t="str">
        <f t="shared" si="192"/>
        <v/>
      </c>
      <c r="P217" s="40" t="str">
        <f t="shared" si="192"/>
        <v>XL</v>
      </c>
      <c r="Q217" s="40" t="str">
        <f t="shared" si="192"/>
        <v/>
      </c>
      <c r="R217" s="40" t="str">
        <f t="shared" si="192"/>
        <v/>
      </c>
      <c r="S217" s="40" t="str">
        <f t="shared" si="192"/>
        <v/>
      </c>
      <c r="T217" s="40" t="str">
        <f t="shared" si="192"/>
        <v/>
      </c>
      <c r="U217" s="40" t="str">
        <f t="shared" si="192"/>
        <v/>
      </c>
      <c r="V217" s="43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</row>
    <row r="218" spans="1:39" ht="28.5" customHeight="1" thickBot="1" x14ac:dyDescent="0.35">
      <c r="A218" s="40">
        <v>37</v>
      </c>
      <c r="B218" s="40" t="str">
        <f t="shared" si="191"/>
        <v>LAFOUGE</v>
      </c>
      <c r="C218" s="40" t="str">
        <f t="shared" si="191"/>
        <v>Christophe</v>
      </c>
      <c r="D218" s="40" t="str">
        <f t="shared" si="191"/>
        <v/>
      </c>
      <c r="E218" s="40" t="str">
        <f t="shared" si="191"/>
        <v/>
      </c>
      <c r="F218" s="40" t="str">
        <f t="shared" si="191"/>
        <v/>
      </c>
      <c r="G218" s="40" t="str">
        <f t="shared" si="191"/>
        <v/>
      </c>
      <c r="H218" s="40" t="str">
        <f t="shared" si="191"/>
        <v/>
      </c>
      <c r="I218" s="40" t="str">
        <f t="shared" si="191"/>
        <v/>
      </c>
      <c r="J218" s="40" t="str">
        <f t="shared" si="191"/>
        <v/>
      </c>
      <c r="K218" s="40" t="str">
        <f t="shared" si="191"/>
        <v/>
      </c>
      <c r="L218" s="40" t="str">
        <f t="shared" si="192"/>
        <v/>
      </c>
      <c r="M218" s="40" t="str">
        <f t="shared" si="192"/>
        <v/>
      </c>
      <c r="N218" s="40" t="str">
        <f t="shared" si="192"/>
        <v/>
      </c>
      <c r="O218" s="40" t="str">
        <f t="shared" si="192"/>
        <v/>
      </c>
      <c r="P218" s="40" t="str">
        <f t="shared" si="192"/>
        <v>XL</v>
      </c>
      <c r="Q218" s="40" t="str">
        <f t="shared" si="192"/>
        <v/>
      </c>
      <c r="R218" s="40" t="str">
        <f t="shared" si="192"/>
        <v/>
      </c>
      <c r="S218" s="40" t="str">
        <f t="shared" si="192"/>
        <v/>
      </c>
      <c r="T218" s="40" t="str">
        <f t="shared" si="192"/>
        <v/>
      </c>
      <c r="U218" s="40" t="str">
        <f t="shared" si="192"/>
        <v/>
      </c>
      <c r="V218" s="43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</row>
    <row r="219" spans="1:39" ht="28.5" customHeight="1" thickBot="1" x14ac:dyDescent="0.35">
      <c r="A219" s="40">
        <v>38</v>
      </c>
      <c r="B219" s="40" t="str">
        <f t="shared" si="191"/>
        <v>LAGUET</v>
      </c>
      <c r="C219" s="40" t="str">
        <f t="shared" si="191"/>
        <v>Benoit</v>
      </c>
      <c r="D219" s="40" t="str">
        <f t="shared" si="191"/>
        <v>1) Ok, 20 € reçus</v>
      </c>
      <c r="E219" s="40">
        <f t="shared" si="191"/>
        <v>20</v>
      </c>
      <c r="F219" s="40" t="str">
        <f t="shared" si="191"/>
        <v>S</v>
      </c>
      <c r="G219" s="40">
        <f t="shared" si="191"/>
        <v>1</v>
      </c>
      <c r="H219" s="40" t="str">
        <f t="shared" si="191"/>
        <v>S</v>
      </c>
      <c r="I219" s="40">
        <f t="shared" si="191"/>
        <v>1</v>
      </c>
      <c r="J219" s="40" t="str">
        <f t="shared" si="191"/>
        <v/>
      </c>
      <c r="K219" s="40" t="str">
        <f t="shared" si="191"/>
        <v/>
      </c>
      <c r="L219" s="40" t="str">
        <f t="shared" si="192"/>
        <v/>
      </c>
      <c r="M219" s="40" t="str">
        <f t="shared" si="192"/>
        <v/>
      </c>
      <c r="N219" s="40" t="str">
        <f t="shared" si="192"/>
        <v/>
      </c>
      <c r="O219" s="40" t="str">
        <f t="shared" si="192"/>
        <v/>
      </c>
      <c r="P219" s="40" t="str">
        <f t="shared" si="192"/>
        <v/>
      </c>
      <c r="Q219" s="40" t="str">
        <f t="shared" si="192"/>
        <v/>
      </c>
      <c r="R219" s="40" t="str">
        <f t="shared" si="192"/>
        <v/>
      </c>
      <c r="S219" s="40" t="str">
        <f t="shared" si="192"/>
        <v/>
      </c>
      <c r="T219" s="40" t="str">
        <f t="shared" si="192"/>
        <v>XL</v>
      </c>
      <c r="U219" s="40" t="str">
        <f t="shared" si="192"/>
        <v/>
      </c>
      <c r="V219" s="43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</row>
    <row r="220" spans="1:39" ht="28.5" customHeight="1" thickBot="1" x14ac:dyDescent="0.35">
      <c r="A220" s="40">
        <v>39</v>
      </c>
      <c r="B220" s="40" t="str">
        <f t="shared" si="191"/>
        <v>LAIGLE MAGNIEZ</v>
      </c>
      <c r="C220" s="40" t="str">
        <f t="shared" si="191"/>
        <v>Marie-Catherine</v>
      </c>
      <c r="D220" s="40" t="str">
        <f t="shared" si="191"/>
        <v>1) Ok, 145 € reçus</v>
      </c>
      <c r="E220" s="40">
        <f t="shared" si="191"/>
        <v>145</v>
      </c>
      <c r="F220" s="40" t="str">
        <f t="shared" si="191"/>
        <v/>
      </c>
      <c r="G220" s="40" t="str">
        <f t="shared" si="191"/>
        <v/>
      </c>
      <c r="H220" s="40" t="str">
        <f t="shared" si="191"/>
        <v/>
      </c>
      <c r="I220" s="40" t="str">
        <f t="shared" si="191"/>
        <v/>
      </c>
      <c r="J220" s="40" t="str">
        <f t="shared" si="191"/>
        <v/>
      </c>
      <c r="K220" s="40" t="str">
        <f t="shared" si="191"/>
        <v/>
      </c>
      <c r="L220" s="40" t="str">
        <f t="shared" si="192"/>
        <v/>
      </c>
      <c r="M220" s="40" t="str">
        <f t="shared" si="192"/>
        <v/>
      </c>
      <c r="N220" s="40" t="str">
        <f t="shared" si="192"/>
        <v>M</v>
      </c>
      <c r="O220" s="40">
        <f t="shared" si="192"/>
        <v>1</v>
      </c>
      <c r="P220" s="40" t="str">
        <f t="shared" si="192"/>
        <v>L</v>
      </c>
      <c r="Q220" s="40">
        <f t="shared" si="192"/>
        <v>1</v>
      </c>
      <c r="R220" s="40" t="str">
        <f t="shared" si="192"/>
        <v>L</v>
      </c>
      <c r="S220" s="40">
        <f t="shared" si="192"/>
        <v>1</v>
      </c>
      <c r="T220" s="40" t="str">
        <f t="shared" si="192"/>
        <v/>
      </c>
      <c r="U220" s="40" t="str">
        <f t="shared" si="192"/>
        <v/>
      </c>
      <c r="V220" s="43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:39" ht="28.5" customHeight="1" thickBot="1" x14ac:dyDescent="0.35">
      <c r="A221" s="40">
        <v>40</v>
      </c>
      <c r="B221" s="40" t="str">
        <f t="shared" si="191"/>
        <v>LAMOUROUX</v>
      </c>
      <c r="C221" s="40" t="str">
        <f t="shared" si="191"/>
        <v>Sylvie</v>
      </c>
      <c r="D221" s="40" t="str">
        <f t="shared" si="191"/>
        <v>0) Attente réglement</v>
      </c>
      <c r="E221" s="40">
        <f t="shared" si="191"/>
        <v>20</v>
      </c>
      <c r="F221" s="40" t="str">
        <f t="shared" si="191"/>
        <v/>
      </c>
      <c r="G221" s="40" t="str">
        <f t="shared" si="191"/>
        <v/>
      </c>
      <c r="H221" s="40" t="str">
        <f t="shared" si="191"/>
        <v/>
      </c>
      <c r="I221" s="40" t="str">
        <f t="shared" si="191"/>
        <v/>
      </c>
      <c r="J221" s="40" t="str">
        <f t="shared" si="191"/>
        <v/>
      </c>
      <c r="K221" s="40" t="str">
        <f t="shared" si="191"/>
        <v/>
      </c>
      <c r="L221" s="40" t="str">
        <f t="shared" si="192"/>
        <v>XXS</v>
      </c>
      <c r="M221" s="40">
        <f t="shared" si="192"/>
        <v>1</v>
      </c>
      <c r="N221" s="40" t="str">
        <f t="shared" si="192"/>
        <v/>
      </c>
      <c r="O221" s="40" t="str">
        <f t="shared" si="192"/>
        <v/>
      </c>
      <c r="P221" s="40" t="str">
        <f t="shared" si="192"/>
        <v/>
      </c>
      <c r="Q221" s="40" t="str">
        <f t="shared" si="192"/>
        <v/>
      </c>
      <c r="R221" s="40" t="str">
        <f t="shared" si="192"/>
        <v/>
      </c>
      <c r="S221" s="40" t="str">
        <f t="shared" si="192"/>
        <v/>
      </c>
      <c r="T221" s="40" t="str">
        <f t="shared" si="192"/>
        <v/>
      </c>
      <c r="U221" s="40" t="str">
        <f t="shared" si="192"/>
        <v/>
      </c>
      <c r="V221" s="43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</row>
    <row r="222" spans="1:39" ht="28.5" customHeight="1" thickBot="1" x14ac:dyDescent="0.35">
      <c r="A222" s="40">
        <v>41</v>
      </c>
      <c r="B222" s="40" t="str">
        <f t="shared" ref="B222:K231" si="193">IF(VLOOKUP($A222,$A$6:$U$85,B$181,FALSE)=0,"",VLOOKUP($A222,$A$6:$U$85,B$181,FALSE))</f>
        <v>LARRAGNEGUY</v>
      </c>
      <c r="C222" s="40" t="str">
        <f t="shared" si="193"/>
        <v>Gérard</v>
      </c>
      <c r="D222" s="40" t="str">
        <f t="shared" si="193"/>
        <v>0) Attente réglement</v>
      </c>
      <c r="E222" s="40">
        <f t="shared" si="193"/>
        <v>20</v>
      </c>
      <c r="F222" s="40" t="str">
        <f t="shared" si="193"/>
        <v>XL</v>
      </c>
      <c r="G222" s="40">
        <f t="shared" si="193"/>
        <v>1</v>
      </c>
      <c r="H222" s="40" t="str">
        <f t="shared" si="193"/>
        <v>XL</v>
      </c>
      <c r="I222" s="40">
        <f t="shared" si="193"/>
        <v>1</v>
      </c>
      <c r="J222" s="40" t="str">
        <f t="shared" si="193"/>
        <v/>
      </c>
      <c r="K222" s="40" t="str">
        <f t="shared" si="193"/>
        <v/>
      </c>
      <c r="L222" s="40" t="str">
        <f t="shared" ref="L222:U231" si="194">IF(VLOOKUP($A222,$A$6:$U$85,L$181,FALSE)=0,"",VLOOKUP($A222,$A$6:$U$85,L$181,FALSE))</f>
        <v/>
      </c>
      <c r="M222" s="40" t="str">
        <f t="shared" si="194"/>
        <v/>
      </c>
      <c r="N222" s="40" t="str">
        <f t="shared" si="194"/>
        <v/>
      </c>
      <c r="O222" s="40" t="str">
        <f t="shared" si="194"/>
        <v/>
      </c>
      <c r="P222" s="40" t="str">
        <f t="shared" si="194"/>
        <v/>
      </c>
      <c r="Q222" s="40" t="str">
        <f t="shared" si="194"/>
        <v/>
      </c>
      <c r="R222" s="40" t="str">
        <f t="shared" si="194"/>
        <v/>
      </c>
      <c r="S222" s="40" t="str">
        <f t="shared" si="194"/>
        <v/>
      </c>
      <c r="T222" s="40" t="str">
        <f t="shared" si="194"/>
        <v/>
      </c>
      <c r="U222" s="40" t="str">
        <f t="shared" si="194"/>
        <v/>
      </c>
      <c r="V222" s="43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:39" ht="28.5" customHeight="1" thickBot="1" x14ac:dyDescent="0.35">
      <c r="A223" s="40">
        <v>42</v>
      </c>
      <c r="B223" s="40" t="str">
        <f t="shared" si="193"/>
        <v>LEBECQ</v>
      </c>
      <c r="C223" s="40" t="str">
        <f t="shared" si="193"/>
        <v>Sandrine</v>
      </c>
      <c r="D223" s="40" t="str">
        <f t="shared" si="193"/>
        <v/>
      </c>
      <c r="E223" s="40" t="str">
        <f t="shared" si="193"/>
        <v/>
      </c>
      <c r="F223" s="40" t="str">
        <f t="shared" si="193"/>
        <v/>
      </c>
      <c r="G223" s="40" t="str">
        <f t="shared" si="193"/>
        <v/>
      </c>
      <c r="H223" s="40" t="str">
        <f t="shared" si="193"/>
        <v/>
      </c>
      <c r="I223" s="40" t="str">
        <f t="shared" si="193"/>
        <v/>
      </c>
      <c r="J223" s="40" t="str">
        <f t="shared" si="193"/>
        <v/>
      </c>
      <c r="K223" s="40" t="str">
        <f t="shared" si="193"/>
        <v/>
      </c>
      <c r="L223" s="40" t="str">
        <f t="shared" si="194"/>
        <v/>
      </c>
      <c r="M223" s="40" t="str">
        <f t="shared" si="194"/>
        <v/>
      </c>
      <c r="N223" s="40" t="str">
        <f t="shared" si="194"/>
        <v/>
      </c>
      <c r="O223" s="40" t="str">
        <f t="shared" si="194"/>
        <v/>
      </c>
      <c r="P223" s="40" t="str">
        <f t="shared" si="194"/>
        <v/>
      </c>
      <c r="Q223" s="40" t="str">
        <f t="shared" si="194"/>
        <v/>
      </c>
      <c r="R223" s="40" t="str">
        <f t="shared" si="194"/>
        <v/>
      </c>
      <c r="S223" s="40" t="str">
        <f t="shared" si="194"/>
        <v/>
      </c>
      <c r="T223" s="40" t="str">
        <f t="shared" si="194"/>
        <v/>
      </c>
      <c r="U223" s="40" t="str">
        <f t="shared" si="194"/>
        <v/>
      </c>
      <c r="V223" s="43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</row>
    <row r="224" spans="1:39" ht="28.5" customHeight="1" thickBot="1" x14ac:dyDescent="0.35">
      <c r="A224" s="40">
        <v>43</v>
      </c>
      <c r="B224" s="40" t="str">
        <f t="shared" si="193"/>
        <v>LEGAGNEUR</v>
      </c>
      <c r="C224" s="40" t="str">
        <f t="shared" si="193"/>
        <v>Luc</v>
      </c>
      <c r="D224" s="40" t="str">
        <f t="shared" si="193"/>
        <v/>
      </c>
      <c r="E224" s="40" t="str">
        <f t="shared" si="193"/>
        <v/>
      </c>
      <c r="F224" s="40" t="str">
        <f t="shared" si="193"/>
        <v/>
      </c>
      <c r="G224" s="40" t="str">
        <f t="shared" si="193"/>
        <v/>
      </c>
      <c r="H224" s="40" t="str">
        <f t="shared" si="193"/>
        <v/>
      </c>
      <c r="I224" s="40" t="str">
        <f t="shared" si="193"/>
        <v/>
      </c>
      <c r="J224" s="40" t="str">
        <f t="shared" si="193"/>
        <v/>
      </c>
      <c r="K224" s="40" t="str">
        <f t="shared" si="193"/>
        <v/>
      </c>
      <c r="L224" s="40" t="str">
        <f t="shared" si="194"/>
        <v/>
      </c>
      <c r="M224" s="40" t="str">
        <f t="shared" si="194"/>
        <v/>
      </c>
      <c r="N224" s="40" t="str">
        <f t="shared" si="194"/>
        <v/>
      </c>
      <c r="O224" s="40" t="str">
        <f t="shared" si="194"/>
        <v/>
      </c>
      <c r="P224" s="40" t="str">
        <f t="shared" si="194"/>
        <v/>
      </c>
      <c r="Q224" s="40" t="str">
        <f t="shared" si="194"/>
        <v/>
      </c>
      <c r="R224" s="40" t="str">
        <f t="shared" si="194"/>
        <v/>
      </c>
      <c r="S224" s="40" t="str">
        <f t="shared" si="194"/>
        <v/>
      </c>
      <c r="T224" s="40" t="str">
        <f t="shared" si="194"/>
        <v/>
      </c>
      <c r="U224" s="40" t="str">
        <f t="shared" si="194"/>
        <v/>
      </c>
      <c r="V224" s="43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</row>
    <row r="225" spans="1:39" ht="28.5" customHeight="1" thickBot="1" x14ac:dyDescent="0.35">
      <c r="A225" s="40">
        <v>44</v>
      </c>
      <c r="B225" s="40" t="str">
        <f t="shared" si="193"/>
        <v>LEROY</v>
      </c>
      <c r="C225" s="40" t="str">
        <f t="shared" si="193"/>
        <v>Rodolphe</v>
      </c>
      <c r="D225" s="40" t="str">
        <f t="shared" si="193"/>
        <v/>
      </c>
      <c r="E225" s="40" t="str">
        <f t="shared" si="193"/>
        <v/>
      </c>
      <c r="F225" s="40" t="str">
        <f t="shared" si="193"/>
        <v>XL</v>
      </c>
      <c r="G225" s="40" t="str">
        <f t="shared" si="193"/>
        <v/>
      </c>
      <c r="H225" s="40" t="str">
        <f t="shared" si="193"/>
        <v>XL</v>
      </c>
      <c r="I225" s="40" t="str">
        <f t="shared" si="193"/>
        <v/>
      </c>
      <c r="J225" s="40" t="str">
        <f t="shared" si="193"/>
        <v/>
      </c>
      <c r="K225" s="40" t="str">
        <f t="shared" si="193"/>
        <v/>
      </c>
      <c r="L225" s="40" t="str">
        <f t="shared" si="194"/>
        <v/>
      </c>
      <c r="M225" s="40" t="str">
        <f t="shared" si="194"/>
        <v/>
      </c>
      <c r="N225" s="40" t="str">
        <f t="shared" si="194"/>
        <v/>
      </c>
      <c r="O225" s="40" t="str">
        <f t="shared" si="194"/>
        <v/>
      </c>
      <c r="P225" s="40" t="str">
        <f t="shared" si="194"/>
        <v/>
      </c>
      <c r="Q225" s="40" t="str">
        <f t="shared" si="194"/>
        <v/>
      </c>
      <c r="R225" s="40" t="str">
        <f t="shared" si="194"/>
        <v/>
      </c>
      <c r="S225" s="40" t="str">
        <f t="shared" si="194"/>
        <v/>
      </c>
      <c r="T225" s="40" t="str">
        <f t="shared" si="194"/>
        <v/>
      </c>
      <c r="U225" s="40" t="str">
        <f t="shared" si="194"/>
        <v/>
      </c>
      <c r="V225" s="43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</row>
    <row r="226" spans="1:39" ht="28.5" customHeight="1" thickBot="1" x14ac:dyDescent="0.35">
      <c r="A226" s="40">
        <v>45</v>
      </c>
      <c r="B226" s="40" t="str">
        <f t="shared" si="193"/>
        <v>LEVAILLANT</v>
      </c>
      <c r="C226" s="40" t="str">
        <f t="shared" si="193"/>
        <v>Renald</v>
      </c>
      <c r="D226" s="40" t="str">
        <f t="shared" si="193"/>
        <v>1) Ok, 20 € reçus</v>
      </c>
      <c r="E226" s="40">
        <f t="shared" si="193"/>
        <v>20</v>
      </c>
      <c r="F226" s="40" t="str">
        <f t="shared" si="193"/>
        <v>M</v>
      </c>
      <c r="G226" s="40">
        <f t="shared" si="193"/>
        <v>1</v>
      </c>
      <c r="H226" s="40" t="str">
        <f t="shared" si="193"/>
        <v>M</v>
      </c>
      <c r="I226" s="40">
        <f t="shared" si="193"/>
        <v>1</v>
      </c>
      <c r="J226" s="40" t="str">
        <f t="shared" si="193"/>
        <v>L</v>
      </c>
      <c r="K226" s="40" t="str">
        <f t="shared" si="193"/>
        <v/>
      </c>
      <c r="L226" s="40" t="str">
        <f t="shared" si="194"/>
        <v/>
      </c>
      <c r="M226" s="40" t="str">
        <f t="shared" si="194"/>
        <v/>
      </c>
      <c r="N226" s="40" t="str">
        <f t="shared" si="194"/>
        <v/>
      </c>
      <c r="O226" s="40" t="str">
        <f t="shared" si="194"/>
        <v/>
      </c>
      <c r="P226" s="40" t="str">
        <f t="shared" si="194"/>
        <v/>
      </c>
      <c r="Q226" s="40" t="str">
        <f t="shared" si="194"/>
        <v/>
      </c>
      <c r="R226" s="40" t="str">
        <f t="shared" si="194"/>
        <v/>
      </c>
      <c r="S226" s="40" t="str">
        <f t="shared" si="194"/>
        <v/>
      </c>
      <c r="T226" s="40" t="str">
        <f t="shared" si="194"/>
        <v/>
      </c>
      <c r="U226" s="40" t="str">
        <f t="shared" si="194"/>
        <v/>
      </c>
      <c r="V226" s="43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ht="28.5" customHeight="1" thickBot="1" x14ac:dyDescent="0.35">
      <c r="A227" s="40">
        <v>46</v>
      </c>
      <c r="B227" s="40" t="str">
        <f t="shared" si="193"/>
        <v>LOURDOU</v>
      </c>
      <c r="C227" s="40" t="str">
        <f t="shared" si="193"/>
        <v>Céline</v>
      </c>
      <c r="D227" s="40" t="str">
        <f t="shared" si="193"/>
        <v/>
      </c>
      <c r="E227" s="40" t="str">
        <f t="shared" si="193"/>
        <v/>
      </c>
      <c r="F227" s="40" t="str">
        <f t="shared" si="193"/>
        <v/>
      </c>
      <c r="G227" s="40" t="str">
        <f t="shared" si="193"/>
        <v/>
      </c>
      <c r="H227" s="40" t="str">
        <f t="shared" si="193"/>
        <v/>
      </c>
      <c r="I227" s="40" t="str">
        <f t="shared" si="193"/>
        <v/>
      </c>
      <c r="J227" s="40" t="str">
        <f t="shared" si="193"/>
        <v/>
      </c>
      <c r="K227" s="40" t="str">
        <f t="shared" si="193"/>
        <v/>
      </c>
      <c r="L227" s="40" t="str">
        <f t="shared" si="194"/>
        <v/>
      </c>
      <c r="M227" s="40" t="str">
        <f t="shared" si="194"/>
        <v/>
      </c>
      <c r="N227" s="40" t="str">
        <f t="shared" si="194"/>
        <v/>
      </c>
      <c r="O227" s="40" t="str">
        <f t="shared" si="194"/>
        <v/>
      </c>
      <c r="P227" s="40" t="str">
        <f t="shared" si="194"/>
        <v/>
      </c>
      <c r="Q227" s="40" t="str">
        <f t="shared" si="194"/>
        <v/>
      </c>
      <c r="R227" s="40" t="str">
        <f t="shared" si="194"/>
        <v/>
      </c>
      <c r="S227" s="40" t="str">
        <f t="shared" si="194"/>
        <v/>
      </c>
      <c r="T227" s="40" t="str">
        <f t="shared" si="194"/>
        <v/>
      </c>
      <c r="U227" s="40" t="str">
        <f t="shared" si="194"/>
        <v/>
      </c>
      <c r="V227" s="43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:39" ht="28.5" customHeight="1" thickBot="1" x14ac:dyDescent="0.35">
      <c r="A228" s="40">
        <v>47</v>
      </c>
      <c r="B228" s="40" t="str">
        <f t="shared" si="193"/>
        <v>MACQUET</v>
      </c>
      <c r="C228" s="40" t="str">
        <f t="shared" si="193"/>
        <v>Nicolas</v>
      </c>
      <c r="D228" s="40" t="str">
        <f t="shared" si="193"/>
        <v/>
      </c>
      <c r="E228" s="40" t="str">
        <f t="shared" si="193"/>
        <v/>
      </c>
      <c r="F228" s="40" t="str">
        <f t="shared" si="193"/>
        <v/>
      </c>
      <c r="G228" s="40" t="str">
        <f t="shared" si="193"/>
        <v/>
      </c>
      <c r="H228" s="40" t="str">
        <f t="shared" si="193"/>
        <v/>
      </c>
      <c r="I228" s="40" t="str">
        <f t="shared" si="193"/>
        <v/>
      </c>
      <c r="J228" s="40" t="str">
        <f t="shared" si="193"/>
        <v/>
      </c>
      <c r="K228" s="40" t="str">
        <f t="shared" si="193"/>
        <v/>
      </c>
      <c r="L228" s="40" t="str">
        <f t="shared" si="194"/>
        <v/>
      </c>
      <c r="M228" s="40" t="str">
        <f t="shared" si="194"/>
        <v/>
      </c>
      <c r="N228" s="40" t="str">
        <f t="shared" si="194"/>
        <v/>
      </c>
      <c r="O228" s="40" t="str">
        <f t="shared" si="194"/>
        <v/>
      </c>
      <c r="P228" s="40" t="str">
        <f t="shared" si="194"/>
        <v/>
      </c>
      <c r="Q228" s="40" t="str">
        <f t="shared" si="194"/>
        <v/>
      </c>
      <c r="R228" s="40" t="str">
        <f t="shared" si="194"/>
        <v/>
      </c>
      <c r="S228" s="40" t="str">
        <f t="shared" si="194"/>
        <v/>
      </c>
      <c r="T228" s="40" t="str">
        <f t="shared" si="194"/>
        <v>XL</v>
      </c>
      <c r="U228" s="40" t="str">
        <f t="shared" si="194"/>
        <v/>
      </c>
      <c r="V228" s="43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:39" ht="28.5" customHeight="1" thickBot="1" x14ac:dyDescent="0.35">
      <c r="A229" s="40">
        <v>48</v>
      </c>
      <c r="B229" s="40" t="str">
        <f t="shared" si="193"/>
        <v>MALLET</v>
      </c>
      <c r="C229" s="40" t="str">
        <f t="shared" si="193"/>
        <v>Thibaud</v>
      </c>
      <c r="D229" s="40" t="str">
        <f t="shared" si="193"/>
        <v>1) Ok, 20 € reçus</v>
      </c>
      <c r="E229" s="40">
        <f t="shared" si="193"/>
        <v>20</v>
      </c>
      <c r="F229" s="40" t="str">
        <f t="shared" si="193"/>
        <v>M</v>
      </c>
      <c r="G229" s="40">
        <f t="shared" si="193"/>
        <v>1</v>
      </c>
      <c r="H229" s="40" t="str">
        <f t="shared" si="193"/>
        <v>M</v>
      </c>
      <c r="I229" s="40">
        <f t="shared" si="193"/>
        <v>1</v>
      </c>
      <c r="J229" s="40" t="str">
        <f t="shared" si="193"/>
        <v/>
      </c>
      <c r="K229" s="40" t="str">
        <f t="shared" si="193"/>
        <v/>
      </c>
      <c r="L229" s="40" t="str">
        <f t="shared" si="194"/>
        <v/>
      </c>
      <c r="M229" s="40" t="str">
        <f t="shared" si="194"/>
        <v/>
      </c>
      <c r="N229" s="40" t="str">
        <f t="shared" si="194"/>
        <v/>
      </c>
      <c r="O229" s="40" t="str">
        <f t="shared" si="194"/>
        <v/>
      </c>
      <c r="P229" s="40" t="str">
        <f t="shared" si="194"/>
        <v/>
      </c>
      <c r="Q229" s="40" t="str">
        <f t="shared" si="194"/>
        <v/>
      </c>
      <c r="R229" s="40" t="str">
        <f t="shared" si="194"/>
        <v/>
      </c>
      <c r="S229" s="40" t="str">
        <f t="shared" si="194"/>
        <v/>
      </c>
      <c r="T229" s="40" t="str">
        <f t="shared" si="194"/>
        <v/>
      </c>
      <c r="U229" s="40" t="str">
        <f t="shared" si="194"/>
        <v/>
      </c>
      <c r="V229" s="43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:39" ht="28.5" customHeight="1" thickBot="1" x14ac:dyDescent="0.35">
      <c r="A230" s="40">
        <v>49</v>
      </c>
      <c r="B230" s="40" t="str">
        <f t="shared" si="193"/>
        <v>MANERO</v>
      </c>
      <c r="C230" s="40" t="str">
        <f t="shared" si="193"/>
        <v>Olivier</v>
      </c>
      <c r="D230" s="40" t="str">
        <f t="shared" si="193"/>
        <v/>
      </c>
      <c r="E230" s="40" t="str">
        <f t="shared" si="193"/>
        <v/>
      </c>
      <c r="F230" s="40" t="str">
        <f t="shared" si="193"/>
        <v/>
      </c>
      <c r="G230" s="40" t="str">
        <f t="shared" si="193"/>
        <v/>
      </c>
      <c r="H230" s="40" t="str">
        <f t="shared" si="193"/>
        <v/>
      </c>
      <c r="I230" s="40" t="str">
        <f t="shared" si="193"/>
        <v/>
      </c>
      <c r="J230" s="40" t="str">
        <f t="shared" si="193"/>
        <v/>
      </c>
      <c r="K230" s="40" t="str">
        <f t="shared" si="193"/>
        <v/>
      </c>
      <c r="L230" s="40" t="str">
        <f t="shared" si="194"/>
        <v/>
      </c>
      <c r="M230" s="40" t="str">
        <f t="shared" si="194"/>
        <v/>
      </c>
      <c r="N230" s="40" t="str">
        <f t="shared" si="194"/>
        <v/>
      </c>
      <c r="O230" s="40" t="str">
        <f t="shared" si="194"/>
        <v/>
      </c>
      <c r="P230" s="40" t="str">
        <f t="shared" si="194"/>
        <v/>
      </c>
      <c r="Q230" s="40" t="str">
        <f t="shared" si="194"/>
        <v/>
      </c>
      <c r="R230" s="40" t="str">
        <f t="shared" si="194"/>
        <v/>
      </c>
      <c r="S230" s="40" t="str">
        <f t="shared" si="194"/>
        <v/>
      </c>
      <c r="T230" s="40" t="str">
        <f t="shared" si="194"/>
        <v/>
      </c>
      <c r="U230" s="40" t="str">
        <f t="shared" si="194"/>
        <v/>
      </c>
      <c r="V230" s="43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:39" ht="28.5" customHeight="1" thickBot="1" x14ac:dyDescent="0.35">
      <c r="A231" s="40">
        <v>50</v>
      </c>
      <c r="B231" s="40" t="str">
        <f t="shared" si="193"/>
        <v>MARLIER</v>
      </c>
      <c r="C231" s="40" t="str">
        <f t="shared" si="193"/>
        <v>Sylvain</v>
      </c>
      <c r="D231" s="40" t="str">
        <f t="shared" si="193"/>
        <v/>
      </c>
      <c r="E231" s="40" t="str">
        <f t="shared" si="193"/>
        <v/>
      </c>
      <c r="F231" s="40" t="str">
        <f t="shared" si="193"/>
        <v/>
      </c>
      <c r="G231" s="40" t="str">
        <f t="shared" si="193"/>
        <v/>
      </c>
      <c r="H231" s="40" t="str">
        <f t="shared" si="193"/>
        <v/>
      </c>
      <c r="I231" s="40" t="str">
        <f t="shared" si="193"/>
        <v/>
      </c>
      <c r="J231" s="40" t="str">
        <f t="shared" si="193"/>
        <v/>
      </c>
      <c r="K231" s="40" t="str">
        <f t="shared" si="193"/>
        <v/>
      </c>
      <c r="L231" s="40" t="str">
        <f t="shared" si="194"/>
        <v/>
      </c>
      <c r="M231" s="40" t="str">
        <f t="shared" si="194"/>
        <v/>
      </c>
      <c r="N231" s="40" t="str">
        <f t="shared" si="194"/>
        <v/>
      </c>
      <c r="O231" s="40" t="str">
        <f t="shared" si="194"/>
        <v/>
      </c>
      <c r="P231" s="40" t="str">
        <f t="shared" si="194"/>
        <v/>
      </c>
      <c r="Q231" s="40" t="str">
        <f t="shared" si="194"/>
        <v/>
      </c>
      <c r="R231" s="40" t="str">
        <f t="shared" si="194"/>
        <v/>
      </c>
      <c r="S231" s="40" t="str">
        <f t="shared" si="194"/>
        <v/>
      </c>
      <c r="T231" s="40" t="str">
        <f t="shared" si="194"/>
        <v/>
      </c>
      <c r="U231" s="40" t="str">
        <f t="shared" si="194"/>
        <v/>
      </c>
      <c r="V231" s="43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:39" ht="28.5" customHeight="1" thickBot="1" x14ac:dyDescent="0.35">
      <c r="A232" s="40">
        <v>51</v>
      </c>
      <c r="B232" s="40" t="str">
        <f t="shared" ref="B232:K241" si="195">IF(VLOOKUP($A232,$A$6:$U$85,B$181,FALSE)=0,"",VLOOKUP($A232,$A$6:$U$85,B$181,FALSE))</f>
        <v>MASSICARD</v>
      </c>
      <c r="C232" s="40" t="str">
        <f t="shared" si="195"/>
        <v>Vincent</v>
      </c>
      <c r="D232" s="40" t="str">
        <f t="shared" si="195"/>
        <v>1) Ok, 20 € reçus</v>
      </c>
      <c r="E232" s="40">
        <f t="shared" si="195"/>
        <v>20</v>
      </c>
      <c r="F232" s="40" t="str">
        <f t="shared" si="195"/>
        <v>M</v>
      </c>
      <c r="G232" s="40">
        <f t="shared" si="195"/>
        <v>1</v>
      </c>
      <c r="H232" s="40" t="str">
        <f t="shared" si="195"/>
        <v>M</v>
      </c>
      <c r="I232" s="40">
        <f t="shared" si="195"/>
        <v>1</v>
      </c>
      <c r="J232" s="40" t="str">
        <f t="shared" si="195"/>
        <v/>
      </c>
      <c r="K232" s="40" t="str">
        <f t="shared" si="195"/>
        <v/>
      </c>
      <c r="L232" s="40" t="str">
        <f t="shared" ref="L232:U241" si="196">IF(VLOOKUP($A232,$A$6:$U$85,L$181,FALSE)=0,"",VLOOKUP($A232,$A$6:$U$85,L$181,FALSE))</f>
        <v/>
      </c>
      <c r="M232" s="40" t="str">
        <f t="shared" si="196"/>
        <v/>
      </c>
      <c r="N232" s="40" t="str">
        <f t="shared" si="196"/>
        <v/>
      </c>
      <c r="O232" s="40" t="str">
        <f t="shared" si="196"/>
        <v/>
      </c>
      <c r="P232" s="40" t="str">
        <f t="shared" si="196"/>
        <v/>
      </c>
      <c r="Q232" s="40" t="str">
        <f t="shared" si="196"/>
        <v/>
      </c>
      <c r="R232" s="40" t="str">
        <f t="shared" si="196"/>
        <v/>
      </c>
      <c r="S232" s="40" t="str">
        <f t="shared" si="196"/>
        <v/>
      </c>
      <c r="T232" s="40" t="str">
        <f t="shared" si="196"/>
        <v/>
      </c>
      <c r="U232" s="40" t="str">
        <f t="shared" si="196"/>
        <v/>
      </c>
      <c r="V232" s="43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 ht="28.5" customHeight="1" thickBot="1" x14ac:dyDescent="0.35">
      <c r="A233" s="40">
        <v>52</v>
      </c>
      <c r="B233" s="40" t="str">
        <f t="shared" si="195"/>
        <v>MEURANT</v>
      </c>
      <c r="C233" s="40" t="str">
        <f t="shared" si="195"/>
        <v>Jean-Luc</v>
      </c>
      <c r="D233" s="40" t="str">
        <f t="shared" si="195"/>
        <v>1) Ok, 20 € reçus</v>
      </c>
      <c r="E233" s="40">
        <f t="shared" si="195"/>
        <v>20</v>
      </c>
      <c r="F233" s="40" t="str">
        <f t="shared" si="195"/>
        <v>L</v>
      </c>
      <c r="G233" s="40">
        <f t="shared" si="195"/>
        <v>1</v>
      </c>
      <c r="H233" s="40" t="str">
        <f t="shared" si="195"/>
        <v>L</v>
      </c>
      <c r="I233" s="40">
        <f t="shared" si="195"/>
        <v>1</v>
      </c>
      <c r="J233" s="40" t="str">
        <f t="shared" si="195"/>
        <v>XL</v>
      </c>
      <c r="K233" s="40" t="str">
        <f t="shared" si="195"/>
        <v/>
      </c>
      <c r="L233" s="40" t="str">
        <f t="shared" si="196"/>
        <v/>
      </c>
      <c r="M233" s="40" t="str">
        <f t="shared" si="196"/>
        <v/>
      </c>
      <c r="N233" s="40" t="str">
        <f t="shared" si="196"/>
        <v/>
      </c>
      <c r="O233" s="40" t="str">
        <f t="shared" si="196"/>
        <v/>
      </c>
      <c r="P233" s="40" t="str">
        <f t="shared" si="196"/>
        <v>XL</v>
      </c>
      <c r="Q233" s="40" t="str">
        <f t="shared" si="196"/>
        <v/>
      </c>
      <c r="R233" s="40" t="str">
        <f t="shared" si="196"/>
        <v/>
      </c>
      <c r="S233" s="40" t="str">
        <f t="shared" si="196"/>
        <v/>
      </c>
      <c r="T233" s="40" t="str">
        <f t="shared" si="196"/>
        <v>XL</v>
      </c>
      <c r="U233" s="40" t="str">
        <f t="shared" si="196"/>
        <v/>
      </c>
      <c r="V233" s="43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:39" ht="28.5" customHeight="1" thickBot="1" x14ac:dyDescent="0.35">
      <c r="A234" s="40">
        <v>53</v>
      </c>
      <c r="B234" s="40" t="str">
        <f t="shared" si="195"/>
        <v>MONIER</v>
      </c>
      <c r="C234" s="40" t="str">
        <f t="shared" si="195"/>
        <v>Jacques</v>
      </c>
      <c r="D234" s="40" t="str">
        <f t="shared" si="195"/>
        <v/>
      </c>
      <c r="E234" s="40" t="str">
        <f t="shared" si="195"/>
        <v/>
      </c>
      <c r="F234" s="40" t="str">
        <f t="shared" si="195"/>
        <v>M</v>
      </c>
      <c r="G234" s="40" t="str">
        <f t="shared" si="195"/>
        <v/>
      </c>
      <c r="H234" s="40" t="str">
        <f t="shared" si="195"/>
        <v>M</v>
      </c>
      <c r="I234" s="40" t="str">
        <f t="shared" si="195"/>
        <v/>
      </c>
      <c r="J234" s="40" t="str">
        <f t="shared" si="195"/>
        <v/>
      </c>
      <c r="K234" s="40" t="str">
        <f t="shared" si="195"/>
        <v/>
      </c>
      <c r="L234" s="40" t="str">
        <f t="shared" si="196"/>
        <v/>
      </c>
      <c r="M234" s="40" t="str">
        <f t="shared" si="196"/>
        <v/>
      </c>
      <c r="N234" s="40" t="str">
        <f t="shared" si="196"/>
        <v/>
      </c>
      <c r="O234" s="40" t="str">
        <f t="shared" si="196"/>
        <v/>
      </c>
      <c r="P234" s="40" t="str">
        <f t="shared" si="196"/>
        <v/>
      </c>
      <c r="Q234" s="40" t="str">
        <f t="shared" si="196"/>
        <v/>
      </c>
      <c r="R234" s="40" t="str">
        <f t="shared" si="196"/>
        <v/>
      </c>
      <c r="S234" s="40" t="str">
        <f t="shared" si="196"/>
        <v/>
      </c>
      <c r="T234" s="40" t="str">
        <f t="shared" si="196"/>
        <v/>
      </c>
      <c r="U234" s="40" t="str">
        <f t="shared" si="196"/>
        <v/>
      </c>
      <c r="V234" s="43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:39" ht="28.5" customHeight="1" thickBot="1" x14ac:dyDescent="0.35">
      <c r="A235" s="40">
        <v>54</v>
      </c>
      <c r="B235" s="40" t="str">
        <f t="shared" si="195"/>
        <v>NOGUES</v>
      </c>
      <c r="C235" s="40" t="str">
        <f t="shared" si="195"/>
        <v>Gilles</v>
      </c>
      <c r="D235" s="40" t="str">
        <f t="shared" si="195"/>
        <v/>
      </c>
      <c r="E235" s="40" t="str">
        <f t="shared" si="195"/>
        <v/>
      </c>
      <c r="F235" s="40" t="str">
        <f t="shared" si="195"/>
        <v/>
      </c>
      <c r="G235" s="40" t="str">
        <f t="shared" si="195"/>
        <v/>
      </c>
      <c r="H235" s="40" t="str">
        <f t="shared" si="195"/>
        <v/>
      </c>
      <c r="I235" s="40" t="str">
        <f t="shared" si="195"/>
        <v/>
      </c>
      <c r="J235" s="40" t="str">
        <f t="shared" si="195"/>
        <v/>
      </c>
      <c r="K235" s="40" t="str">
        <f t="shared" si="195"/>
        <v/>
      </c>
      <c r="L235" s="40" t="str">
        <f t="shared" si="196"/>
        <v/>
      </c>
      <c r="M235" s="40" t="str">
        <f t="shared" si="196"/>
        <v/>
      </c>
      <c r="N235" s="40" t="str">
        <f t="shared" si="196"/>
        <v/>
      </c>
      <c r="O235" s="40" t="str">
        <f t="shared" si="196"/>
        <v/>
      </c>
      <c r="P235" s="40" t="str">
        <f t="shared" si="196"/>
        <v/>
      </c>
      <c r="Q235" s="40" t="str">
        <f t="shared" si="196"/>
        <v/>
      </c>
      <c r="R235" s="40" t="str">
        <f t="shared" si="196"/>
        <v/>
      </c>
      <c r="S235" s="40" t="str">
        <f t="shared" si="196"/>
        <v/>
      </c>
      <c r="T235" s="40" t="str">
        <f t="shared" si="196"/>
        <v/>
      </c>
      <c r="U235" s="40" t="str">
        <f t="shared" si="196"/>
        <v/>
      </c>
      <c r="V235" s="43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 ht="28.5" customHeight="1" thickBot="1" x14ac:dyDescent="0.35">
      <c r="A236" s="40">
        <v>55</v>
      </c>
      <c r="B236" s="40" t="str">
        <f t="shared" si="195"/>
        <v>ORLANDINI</v>
      </c>
      <c r="C236" s="40" t="str">
        <f t="shared" si="195"/>
        <v>Robert</v>
      </c>
      <c r="D236" s="40" t="str">
        <f t="shared" si="195"/>
        <v>1) Ok, 20 € reçus</v>
      </c>
      <c r="E236" s="40">
        <f t="shared" si="195"/>
        <v>20</v>
      </c>
      <c r="F236" s="40" t="str">
        <f t="shared" si="195"/>
        <v>S</v>
      </c>
      <c r="G236" s="40">
        <f t="shared" si="195"/>
        <v>1</v>
      </c>
      <c r="H236" s="40" t="str">
        <f t="shared" si="195"/>
        <v>S</v>
      </c>
      <c r="I236" s="40">
        <f t="shared" si="195"/>
        <v>1</v>
      </c>
      <c r="J236" s="40" t="str">
        <f t="shared" si="195"/>
        <v/>
      </c>
      <c r="K236" s="40" t="str">
        <f t="shared" si="195"/>
        <v/>
      </c>
      <c r="L236" s="40" t="str">
        <f t="shared" si="196"/>
        <v/>
      </c>
      <c r="M236" s="40" t="str">
        <f t="shared" si="196"/>
        <v/>
      </c>
      <c r="N236" s="40" t="str">
        <f t="shared" si="196"/>
        <v/>
      </c>
      <c r="O236" s="40" t="str">
        <f t="shared" si="196"/>
        <v/>
      </c>
      <c r="P236" s="40" t="str">
        <f t="shared" si="196"/>
        <v/>
      </c>
      <c r="Q236" s="40" t="str">
        <f t="shared" si="196"/>
        <v/>
      </c>
      <c r="R236" s="40" t="str">
        <f t="shared" si="196"/>
        <v/>
      </c>
      <c r="S236" s="40" t="str">
        <f t="shared" si="196"/>
        <v/>
      </c>
      <c r="T236" s="40" t="str">
        <f t="shared" si="196"/>
        <v/>
      </c>
      <c r="U236" s="40" t="str">
        <f t="shared" si="196"/>
        <v/>
      </c>
      <c r="V236" s="43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:39" ht="28.5" customHeight="1" thickBot="1" x14ac:dyDescent="0.35">
      <c r="A237" s="40">
        <v>56</v>
      </c>
      <c r="B237" s="40" t="str">
        <f t="shared" si="195"/>
        <v>PALLOIS</v>
      </c>
      <c r="C237" s="40" t="str">
        <f t="shared" si="195"/>
        <v>Patrick</v>
      </c>
      <c r="D237" s="40" t="str">
        <f t="shared" si="195"/>
        <v/>
      </c>
      <c r="E237" s="40" t="str">
        <f t="shared" si="195"/>
        <v/>
      </c>
      <c r="F237" s="40" t="str">
        <f t="shared" si="195"/>
        <v/>
      </c>
      <c r="G237" s="40" t="str">
        <f t="shared" si="195"/>
        <v/>
      </c>
      <c r="H237" s="40" t="str">
        <f t="shared" si="195"/>
        <v/>
      </c>
      <c r="I237" s="40" t="str">
        <f t="shared" si="195"/>
        <v/>
      </c>
      <c r="J237" s="40" t="str">
        <f t="shared" si="195"/>
        <v/>
      </c>
      <c r="K237" s="40" t="str">
        <f t="shared" si="195"/>
        <v/>
      </c>
      <c r="L237" s="40" t="str">
        <f t="shared" si="196"/>
        <v/>
      </c>
      <c r="M237" s="40" t="str">
        <f t="shared" si="196"/>
        <v/>
      </c>
      <c r="N237" s="40" t="str">
        <f t="shared" si="196"/>
        <v/>
      </c>
      <c r="O237" s="40" t="str">
        <f t="shared" si="196"/>
        <v/>
      </c>
      <c r="P237" s="40" t="str">
        <f t="shared" si="196"/>
        <v/>
      </c>
      <c r="Q237" s="40" t="str">
        <f t="shared" si="196"/>
        <v/>
      </c>
      <c r="R237" s="40" t="str">
        <f t="shared" si="196"/>
        <v/>
      </c>
      <c r="S237" s="40" t="str">
        <f t="shared" si="196"/>
        <v/>
      </c>
      <c r="T237" s="40" t="str">
        <f t="shared" si="196"/>
        <v/>
      </c>
      <c r="U237" s="40" t="str">
        <f t="shared" si="196"/>
        <v/>
      </c>
      <c r="V237" s="43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:39" ht="28.5" customHeight="1" thickBot="1" x14ac:dyDescent="0.35">
      <c r="A238" s="40">
        <v>57</v>
      </c>
      <c r="B238" s="40" t="str">
        <f t="shared" si="195"/>
        <v>PICHONNIER</v>
      </c>
      <c r="C238" s="40" t="str">
        <f t="shared" si="195"/>
        <v>Patrice</v>
      </c>
      <c r="D238" s="40" t="str">
        <f t="shared" si="195"/>
        <v/>
      </c>
      <c r="E238" s="40" t="str">
        <f t="shared" si="195"/>
        <v/>
      </c>
      <c r="F238" s="40" t="str">
        <f t="shared" si="195"/>
        <v/>
      </c>
      <c r="G238" s="40" t="str">
        <f t="shared" si="195"/>
        <v/>
      </c>
      <c r="H238" s="40" t="str">
        <f t="shared" si="195"/>
        <v/>
      </c>
      <c r="I238" s="40" t="str">
        <f t="shared" si="195"/>
        <v/>
      </c>
      <c r="J238" s="40" t="str">
        <f t="shared" si="195"/>
        <v/>
      </c>
      <c r="K238" s="40" t="str">
        <f t="shared" si="195"/>
        <v/>
      </c>
      <c r="L238" s="40" t="str">
        <f t="shared" si="196"/>
        <v/>
      </c>
      <c r="M238" s="40" t="str">
        <f t="shared" si="196"/>
        <v/>
      </c>
      <c r="N238" s="40" t="str">
        <f t="shared" si="196"/>
        <v/>
      </c>
      <c r="O238" s="40" t="str">
        <f t="shared" si="196"/>
        <v/>
      </c>
      <c r="P238" s="40" t="str">
        <f t="shared" si="196"/>
        <v/>
      </c>
      <c r="Q238" s="40" t="str">
        <f t="shared" si="196"/>
        <v/>
      </c>
      <c r="R238" s="40" t="str">
        <f t="shared" si="196"/>
        <v/>
      </c>
      <c r="S238" s="40" t="str">
        <f t="shared" si="196"/>
        <v/>
      </c>
      <c r="T238" s="40" t="str">
        <f t="shared" si="196"/>
        <v/>
      </c>
      <c r="U238" s="40" t="str">
        <f t="shared" si="196"/>
        <v/>
      </c>
      <c r="V238" s="43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:39" ht="28.5" customHeight="1" thickBot="1" x14ac:dyDescent="0.35">
      <c r="A239" s="40">
        <v>58</v>
      </c>
      <c r="B239" s="40" t="str">
        <f t="shared" si="195"/>
        <v>PICQUE</v>
      </c>
      <c r="C239" s="40" t="str">
        <f t="shared" si="195"/>
        <v>Mylène</v>
      </c>
      <c r="D239" s="40" t="str">
        <f t="shared" si="195"/>
        <v/>
      </c>
      <c r="E239" s="40" t="str">
        <f t="shared" si="195"/>
        <v/>
      </c>
      <c r="F239" s="40" t="str">
        <f t="shared" si="195"/>
        <v/>
      </c>
      <c r="G239" s="40" t="str">
        <f t="shared" si="195"/>
        <v/>
      </c>
      <c r="H239" s="40" t="str">
        <f t="shared" si="195"/>
        <v/>
      </c>
      <c r="I239" s="40" t="str">
        <f t="shared" si="195"/>
        <v/>
      </c>
      <c r="J239" s="40" t="str">
        <f t="shared" si="195"/>
        <v/>
      </c>
      <c r="K239" s="40" t="str">
        <f t="shared" si="195"/>
        <v/>
      </c>
      <c r="L239" s="40" t="str">
        <f t="shared" si="196"/>
        <v/>
      </c>
      <c r="M239" s="40" t="str">
        <f t="shared" si="196"/>
        <v/>
      </c>
      <c r="N239" s="40" t="str">
        <f t="shared" si="196"/>
        <v/>
      </c>
      <c r="O239" s="40" t="str">
        <f t="shared" si="196"/>
        <v/>
      </c>
      <c r="P239" s="40" t="str">
        <f t="shared" si="196"/>
        <v/>
      </c>
      <c r="Q239" s="40" t="str">
        <f t="shared" si="196"/>
        <v/>
      </c>
      <c r="R239" s="40" t="str">
        <f t="shared" si="196"/>
        <v/>
      </c>
      <c r="S239" s="40" t="str">
        <f t="shared" si="196"/>
        <v/>
      </c>
      <c r="T239" s="40" t="str">
        <f t="shared" si="196"/>
        <v/>
      </c>
      <c r="U239" s="40" t="str">
        <f t="shared" si="196"/>
        <v/>
      </c>
      <c r="V239" s="43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 ht="28.5" customHeight="1" thickBot="1" x14ac:dyDescent="0.35">
      <c r="A240" s="40">
        <v>59</v>
      </c>
      <c r="B240" s="40" t="str">
        <f t="shared" si="195"/>
        <v>PIERRE</v>
      </c>
      <c r="C240" s="40" t="str">
        <f t="shared" si="195"/>
        <v>Denis</v>
      </c>
      <c r="D240" s="40" t="str">
        <f t="shared" si="195"/>
        <v>0) Attente réglement</v>
      </c>
      <c r="E240" s="40">
        <f t="shared" si="195"/>
        <v>20</v>
      </c>
      <c r="F240" s="40" t="str">
        <f t="shared" si="195"/>
        <v>L</v>
      </c>
      <c r="G240" s="40">
        <f t="shared" si="195"/>
        <v>1</v>
      </c>
      <c r="H240" s="40" t="str">
        <f t="shared" si="195"/>
        <v>L</v>
      </c>
      <c r="I240" s="40">
        <f t="shared" si="195"/>
        <v>1</v>
      </c>
      <c r="J240" s="40" t="str">
        <f t="shared" si="195"/>
        <v/>
      </c>
      <c r="K240" s="40" t="str">
        <f t="shared" si="195"/>
        <v/>
      </c>
      <c r="L240" s="40" t="str">
        <f t="shared" si="196"/>
        <v/>
      </c>
      <c r="M240" s="40" t="str">
        <f t="shared" si="196"/>
        <v/>
      </c>
      <c r="N240" s="40" t="str">
        <f t="shared" si="196"/>
        <v/>
      </c>
      <c r="O240" s="40" t="str">
        <f t="shared" si="196"/>
        <v/>
      </c>
      <c r="P240" s="40" t="str">
        <f t="shared" si="196"/>
        <v/>
      </c>
      <c r="Q240" s="40" t="str">
        <f t="shared" si="196"/>
        <v/>
      </c>
      <c r="R240" s="40" t="str">
        <f t="shared" si="196"/>
        <v/>
      </c>
      <c r="S240" s="40" t="str">
        <f t="shared" si="196"/>
        <v/>
      </c>
      <c r="T240" s="40" t="str">
        <f t="shared" si="196"/>
        <v/>
      </c>
      <c r="U240" s="40" t="str">
        <f t="shared" si="196"/>
        <v/>
      </c>
      <c r="V240" s="43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:39" ht="28.5" customHeight="1" thickBot="1" x14ac:dyDescent="0.35">
      <c r="A241" s="40">
        <v>60</v>
      </c>
      <c r="B241" s="40" t="str">
        <f t="shared" si="195"/>
        <v>PINHEIRO FERREIRA</v>
      </c>
      <c r="C241" s="40" t="str">
        <f t="shared" si="195"/>
        <v>José Antonio</v>
      </c>
      <c r="D241" s="40" t="str">
        <f t="shared" si="195"/>
        <v/>
      </c>
      <c r="E241" s="40" t="str">
        <f t="shared" si="195"/>
        <v/>
      </c>
      <c r="F241" s="40" t="str">
        <f t="shared" si="195"/>
        <v/>
      </c>
      <c r="G241" s="40" t="str">
        <f t="shared" si="195"/>
        <v/>
      </c>
      <c r="H241" s="40" t="str">
        <f t="shared" si="195"/>
        <v/>
      </c>
      <c r="I241" s="40" t="str">
        <f t="shared" si="195"/>
        <v/>
      </c>
      <c r="J241" s="40" t="str">
        <f t="shared" si="195"/>
        <v/>
      </c>
      <c r="K241" s="40" t="str">
        <f t="shared" si="195"/>
        <v/>
      </c>
      <c r="L241" s="40" t="str">
        <f t="shared" si="196"/>
        <v/>
      </c>
      <c r="M241" s="40" t="str">
        <f t="shared" si="196"/>
        <v/>
      </c>
      <c r="N241" s="40" t="str">
        <f t="shared" si="196"/>
        <v/>
      </c>
      <c r="O241" s="40" t="str">
        <f t="shared" si="196"/>
        <v/>
      </c>
      <c r="P241" s="40" t="str">
        <f t="shared" si="196"/>
        <v/>
      </c>
      <c r="Q241" s="40" t="str">
        <f t="shared" si="196"/>
        <v/>
      </c>
      <c r="R241" s="40" t="str">
        <f t="shared" si="196"/>
        <v/>
      </c>
      <c r="S241" s="40" t="str">
        <f t="shared" si="196"/>
        <v/>
      </c>
      <c r="T241" s="40" t="str">
        <f t="shared" si="196"/>
        <v/>
      </c>
      <c r="U241" s="40" t="str">
        <f t="shared" si="196"/>
        <v/>
      </c>
      <c r="V241" s="43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:39" ht="28.5" customHeight="1" thickBot="1" x14ac:dyDescent="0.35">
      <c r="A242" s="40">
        <v>61</v>
      </c>
      <c r="B242" s="40" t="str">
        <f t="shared" ref="B242:K251" si="197">IF(VLOOKUP($A242,$A$6:$U$85,B$181,FALSE)=0,"",VLOOKUP($A242,$A$6:$U$85,B$181,FALSE))</f>
        <v>PLANELLES</v>
      </c>
      <c r="C242" s="40" t="str">
        <f t="shared" si="197"/>
        <v>Henri Pierre</v>
      </c>
      <c r="D242" s="40" t="str">
        <f t="shared" si="197"/>
        <v/>
      </c>
      <c r="E242" s="40" t="str">
        <f t="shared" si="197"/>
        <v/>
      </c>
      <c r="F242" s="40" t="str">
        <f t="shared" si="197"/>
        <v/>
      </c>
      <c r="G242" s="40" t="str">
        <f t="shared" si="197"/>
        <v/>
      </c>
      <c r="H242" s="40" t="str">
        <f t="shared" si="197"/>
        <v/>
      </c>
      <c r="I242" s="40" t="str">
        <f t="shared" si="197"/>
        <v/>
      </c>
      <c r="J242" s="40" t="str">
        <f t="shared" si="197"/>
        <v/>
      </c>
      <c r="K242" s="40" t="str">
        <f t="shared" si="197"/>
        <v/>
      </c>
      <c r="L242" s="40" t="str">
        <f t="shared" ref="L242:U251" si="198">IF(VLOOKUP($A242,$A$6:$U$85,L$181,FALSE)=0,"",VLOOKUP($A242,$A$6:$U$85,L$181,FALSE))</f>
        <v/>
      </c>
      <c r="M242" s="40" t="str">
        <f t="shared" si="198"/>
        <v/>
      </c>
      <c r="N242" s="40" t="str">
        <f t="shared" si="198"/>
        <v/>
      </c>
      <c r="O242" s="40" t="str">
        <f t="shared" si="198"/>
        <v/>
      </c>
      <c r="P242" s="40" t="str">
        <f t="shared" si="198"/>
        <v/>
      </c>
      <c r="Q242" s="40" t="str">
        <f t="shared" si="198"/>
        <v/>
      </c>
      <c r="R242" s="40" t="str">
        <f t="shared" si="198"/>
        <v/>
      </c>
      <c r="S242" s="40" t="str">
        <f t="shared" si="198"/>
        <v/>
      </c>
      <c r="T242" s="40" t="str">
        <f t="shared" si="198"/>
        <v/>
      </c>
      <c r="U242" s="40" t="str">
        <f t="shared" si="198"/>
        <v/>
      </c>
      <c r="V242" s="43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:39" ht="28.5" customHeight="1" thickBot="1" x14ac:dyDescent="0.35">
      <c r="A243" s="40">
        <v>62</v>
      </c>
      <c r="B243" s="40" t="str">
        <f t="shared" si="197"/>
        <v>RAHOUI</v>
      </c>
      <c r="C243" s="40" t="str">
        <f t="shared" si="197"/>
        <v>Brahim</v>
      </c>
      <c r="D243" s="40" t="str">
        <f t="shared" si="197"/>
        <v>0) Attente réglement</v>
      </c>
      <c r="E243" s="40">
        <f t="shared" si="197"/>
        <v>20</v>
      </c>
      <c r="F243" s="40" t="str">
        <f t="shared" si="197"/>
        <v>S</v>
      </c>
      <c r="G243" s="40">
        <f t="shared" si="197"/>
        <v>1</v>
      </c>
      <c r="H243" s="40" t="str">
        <f t="shared" si="197"/>
        <v>S</v>
      </c>
      <c r="I243" s="40">
        <f t="shared" si="197"/>
        <v>1</v>
      </c>
      <c r="J243" s="40" t="str">
        <f t="shared" si="197"/>
        <v/>
      </c>
      <c r="K243" s="40" t="str">
        <f t="shared" si="197"/>
        <v/>
      </c>
      <c r="L243" s="40" t="str">
        <f t="shared" si="198"/>
        <v/>
      </c>
      <c r="M243" s="40" t="str">
        <f t="shared" si="198"/>
        <v/>
      </c>
      <c r="N243" s="40" t="str">
        <f t="shared" si="198"/>
        <v/>
      </c>
      <c r="O243" s="40" t="str">
        <f t="shared" si="198"/>
        <v/>
      </c>
      <c r="P243" s="40" t="str">
        <f t="shared" si="198"/>
        <v/>
      </c>
      <c r="Q243" s="40" t="str">
        <f t="shared" si="198"/>
        <v/>
      </c>
      <c r="R243" s="40" t="str">
        <f t="shared" si="198"/>
        <v/>
      </c>
      <c r="S243" s="40" t="str">
        <f t="shared" si="198"/>
        <v/>
      </c>
      <c r="T243" s="40" t="str">
        <f t="shared" si="198"/>
        <v/>
      </c>
      <c r="U243" s="40" t="str">
        <f t="shared" si="198"/>
        <v/>
      </c>
      <c r="V243" s="43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:39" ht="28.5" customHeight="1" thickBot="1" x14ac:dyDescent="0.35">
      <c r="A244" s="40">
        <v>63</v>
      </c>
      <c r="B244" s="40" t="str">
        <f t="shared" si="197"/>
        <v>RAGEAU</v>
      </c>
      <c r="C244" s="40" t="str">
        <f t="shared" si="197"/>
        <v>Aymeric</v>
      </c>
      <c r="D244" s="40" t="str">
        <f t="shared" si="197"/>
        <v>0) Attente réglement</v>
      </c>
      <c r="E244" s="40">
        <f t="shared" si="197"/>
        <v>20</v>
      </c>
      <c r="F244" s="40" t="str">
        <f t="shared" si="197"/>
        <v>S</v>
      </c>
      <c r="G244" s="40">
        <f t="shared" si="197"/>
        <v>1</v>
      </c>
      <c r="H244" s="40" t="str">
        <f t="shared" si="197"/>
        <v>S</v>
      </c>
      <c r="I244" s="40">
        <f t="shared" si="197"/>
        <v>1</v>
      </c>
      <c r="J244" s="40" t="str">
        <f t="shared" si="197"/>
        <v/>
      </c>
      <c r="K244" s="40" t="str">
        <f t="shared" si="197"/>
        <v/>
      </c>
      <c r="L244" s="40" t="str">
        <f t="shared" si="198"/>
        <v/>
      </c>
      <c r="M244" s="40" t="str">
        <f t="shared" si="198"/>
        <v/>
      </c>
      <c r="N244" s="40" t="str">
        <f t="shared" si="198"/>
        <v/>
      </c>
      <c r="O244" s="40" t="str">
        <f t="shared" si="198"/>
        <v/>
      </c>
      <c r="P244" s="40" t="str">
        <f t="shared" si="198"/>
        <v/>
      </c>
      <c r="Q244" s="40" t="str">
        <f t="shared" si="198"/>
        <v/>
      </c>
      <c r="R244" s="40" t="str">
        <f t="shared" si="198"/>
        <v/>
      </c>
      <c r="S244" s="40" t="str">
        <f t="shared" si="198"/>
        <v/>
      </c>
      <c r="T244" s="40" t="str">
        <f t="shared" si="198"/>
        <v/>
      </c>
      <c r="U244" s="40" t="str">
        <f t="shared" si="198"/>
        <v/>
      </c>
      <c r="V244" s="43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:39" ht="28.5" customHeight="1" thickBot="1" x14ac:dyDescent="0.35">
      <c r="A245" s="40">
        <v>64</v>
      </c>
      <c r="B245" s="40" t="str">
        <f t="shared" si="197"/>
        <v>RIBEIRO</v>
      </c>
      <c r="C245" s="40" t="str">
        <f t="shared" si="197"/>
        <v>Valérie</v>
      </c>
      <c r="D245" s="40" t="str">
        <f t="shared" si="197"/>
        <v>0) Attente réglement</v>
      </c>
      <c r="E245" s="40">
        <f t="shared" si="197"/>
        <v>20</v>
      </c>
      <c r="F245" s="40" t="str">
        <f t="shared" si="197"/>
        <v/>
      </c>
      <c r="G245" s="40" t="str">
        <f t="shared" si="197"/>
        <v/>
      </c>
      <c r="H245" s="40" t="str">
        <f t="shared" si="197"/>
        <v/>
      </c>
      <c r="I245" s="40" t="str">
        <f t="shared" si="197"/>
        <v/>
      </c>
      <c r="J245" s="40" t="str">
        <f t="shared" si="197"/>
        <v/>
      </c>
      <c r="K245" s="40" t="str">
        <f t="shared" si="197"/>
        <v/>
      </c>
      <c r="L245" s="40" t="str">
        <f t="shared" si="198"/>
        <v>XS</v>
      </c>
      <c r="M245" s="40">
        <f t="shared" si="198"/>
        <v>1</v>
      </c>
      <c r="N245" s="40" t="str">
        <f t="shared" si="198"/>
        <v/>
      </c>
      <c r="O245" s="40" t="str">
        <f t="shared" si="198"/>
        <v/>
      </c>
      <c r="P245" s="40" t="str">
        <f t="shared" si="198"/>
        <v/>
      </c>
      <c r="Q245" s="40" t="str">
        <f t="shared" si="198"/>
        <v/>
      </c>
      <c r="R245" s="40" t="str">
        <f t="shared" si="198"/>
        <v/>
      </c>
      <c r="S245" s="40" t="str">
        <f t="shared" si="198"/>
        <v/>
      </c>
      <c r="T245" s="40" t="str">
        <f t="shared" si="198"/>
        <v/>
      </c>
      <c r="U245" s="40" t="str">
        <f t="shared" si="198"/>
        <v/>
      </c>
      <c r="V245" s="43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:39" ht="28.5" customHeight="1" thickBot="1" x14ac:dyDescent="0.35">
      <c r="A246" s="40">
        <v>65</v>
      </c>
      <c r="B246" s="40" t="str">
        <f t="shared" si="197"/>
        <v>RINGOT</v>
      </c>
      <c r="C246" s="40" t="str">
        <f t="shared" si="197"/>
        <v>Mathieu</v>
      </c>
      <c r="D246" s="40" t="str">
        <f t="shared" si="197"/>
        <v/>
      </c>
      <c r="E246" s="40" t="str">
        <f t="shared" si="197"/>
        <v/>
      </c>
      <c r="F246" s="40" t="str">
        <f t="shared" si="197"/>
        <v/>
      </c>
      <c r="G246" s="40" t="str">
        <f t="shared" si="197"/>
        <v/>
      </c>
      <c r="H246" s="40" t="str">
        <f t="shared" si="197"/>
        <v/>
      </c>
      <c r="I246" s="40" t="str">
        <f t="shared" si="197"/>
        <v/>
      </c>
      <c r="J246" s="40" t="str">
        <f t="shared" si="197"/>
        <v/>
      </c>
      <c r="K246" s="40" t="str">
        <f t="shared" si="197"/>
        <v/>
      </c>
      <c r="L246" s="40" t="str">
        <f t="shared" si="198"/>
        <v/>
      </c>
      <c r="M246" s="40" t="str">
        <f t="shared" si="198"/>
        <v/>
      </c>
      <c r="N246" s="40" t="str">
        <f t="shared" si="198"/>
        <v/>
      </c>
      <c r="O246" s="40" t="str">
        <f t="shared" si="198"/>
        <v/>
      </c>
      <c r="P246" s="40" t="str">
        <f t="shared" si="198"/>
        <v/>
      </c>
      <c r="Q246" s="40" t="str">
        <f t="shared" si="198"/>
        <v/>
      </c>
      <c r="R246" s="40" t="str">
        <f t="shared" si="198"/>
        <v/>
      </c>
      <c r="S246" s="40" t="str">
        <f t="shared" si="198"/>
        <v/>
      </c>
      <c r="T246" s="40" t="str">
        <f t="shared" si="198"/>
        <v/>
      </c>
      <c r="U246" s="40" t="str">
        <f t="shared" si="198"/>
        <v/>
      </c>
      <c r="V246" s="43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:39" ht="28.5" customHeight="1" thickBot="1" x14ac:dyDescent="0.35">
      <c r="A247" s="40">
        <v>66</v>
      </c>
      <c r="B247" s="40" t="str">
        <f t="shared" si="197"/>
        <v>ROBERT</v>
      </c>
      <c r="C247" s="40" t="str">
        <f t="shared" si="197"/>
        <v>Renata</v>
      </c>
      <c r="D247" s="40" t="str">
        <f t="shared" si="197"/>
        <v>0) Attente réglement</v>
      </c>
      <c r="E247" s="40">
        <f t="shared" si="197"/>
        <v>20</v>
      </c>
      <c r="F247" s="40" t="str">
        <f t="shared" si="197"/>
        <v/>
      </c>
      <c r="G247" s="40" t="str">
        <f t="shared" si="197"/>
        <v/>
      </c>
      <c r="H247" s="40" t="str">
        <f t="shared" si="197"/>
        <v/>
      </c>
      <c r="I247" s="40" t="str">
        <f t="shared" si="197"/>
        <v/>
      </c>
      <c r="J247" s="40" t="str">
        <f t="shared" si="197"/>
        <v/>
      </c>
      <c r="K247" s="40" t="str">
        <f t="shared" si="197"/>
        <v/>
      </c>
      <c r="L247" s="40" t="str">
        <f t="shared" si="198"/>
        <v>XXS</v>
      </c>
      <c r="M247" s="40">
        <f t="shared" si="198"/>
        <v>1</v>
      </c>
      <c r="N247" s="40" t="str">
        <f t="shared" si="198"/>
        <v/>
      </c>
      <c r="O247" s="40" t="str">
        <f t="shared" si="198"/>
        <v/>
      </c>
      <c r="P247" s="40" t="str">
        <f t="shared" si="198"/>
        <v/>
      </c>
      <c r="Q247" s="40" t="str">
        <f t="shared" si="198"/>
        <v/>
      </c>
      <c r="R247" s="40" t="str">
        <f t="shared" si="198"/>
        <v/>
      </c>
      <c r="S247" s="40" t="str">
        <f t="shared" si="198"/>
        <v/>
      </c>
      <c r="T247" s="40" t="str">
        <f t="shared" si="198"/>
        <v/>
      </c>
      <c r="U247" s="40" t="str">
        <f t="shared" si="198"/>
        <v/>
      </c>
      <c r="V247" s="43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:39" ht="28.5" customHeight="1" thickBot="1" x14ac:dyDescent="0.35">
      <c r="A248" s="40">
        <v>67</v>
      </c>
      <c r="B248" s="40" t="str">
        <f t="shared" si="197"/>
        <v>ROOSEN</v>
      </c>
      <c r="C248" s="40" t="str">
        <f t="shared" si="197"/>
        <v>Florian</v>
      </c>
      <c r="D248" s="40" t="str">
        <f t="shared" si="197"/>
        <v>1) Ok, 20 € reçus</v>
      </c>
      <c r="E248" s="40">
        <f t="shared" si="197"/>
        <v>20</v>
      </c>
      <c r="F248" s="40" t="str">
        <f t="shared" si="197"/>
        <v>XS</v>
      </c>
      <c r="G248" s="40">
        <f t="shared" si="197"/>
        <v>1</v>
      </c>
      <c r="H248" s="40" t="str">
        <f t="shared" si="197"/>
        <v>XS</v>
      </c>
      <c r="I248" s="40">
        <f t="shared" si="197"/>
        <v>1</v>
      </c>
      <c r="J248" s="40" t="str">
        <f t="shared" si="197"/>
        <v/>
      </c>
      <c r="K248" s="40" t="str">
        <f t="shared" si="197"/>
        <v/>
      </c>
      <c r="L248" s="40" t="str">
        <f t="shared" si="198"/>
        <v/>
      </c>
      <c r="M248" s="40" t="str">
        <f t="shared" si="198"/>
        <v/>
      </c>
      <c r="N248" s="40" t="str">
        <f t="shared" si="198"/>
        <v/>
      </c>
      <c r="O248" s="40" t="str">
        <f t="shared" si="198"/>
        <v/>
      </c>
      <c r="P248" s="40" t="str">
        <f t="shared" si="198"/>
        <v/>
      </c>
      <c r="Q248" s="40" t="str">
        <f t="shared" si="198"/>
        <v/>
      </c>
      <c r="R248" s="40" t="str">
        <f t="shared" si="198"/>
        <v/>
      </c>
      <c r="S248" s="40" t="str">
        <f t="shared" si="198"/>
        <v/>
      </c>
      <c r="T248" s="40" t="str">
        <f t="shared" si="198"/>
        <v/>
      </c>
      <c r="U248" s="40" t="str">
        <f t="shared" si="198"/>
        <v/>
      </c>
      <c r="V248" s="43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:39" ht="28.5" customHeight="1" thickBot="1" x14ac:dyDescent="0.35">
      <c r="A249" s="40">
        <v>68</v>
      </c>
      <c r="B249" s="40" t="str">
        <f t="shared" si="197"/>
        <v>ROOSEN</v>
      </c>
      <c r="C249" s="40" t="str">
        <f t="shared" si="197"/>
        <v>Christophe</v>
      </c>
      <c r="D249" s="40" t="str">
        <f t="shared" si="197"/>
        <v>1) Ok, 20 € reçus</v>
      </c>
      <c r="E249" s="40">
        <f t="shared" si="197"/>
        <v>20</v>
      </c>
      <c r="F249" s="40" t="str">
        <f t="shared" si="197"/>
        <v>XS</v>
      </c>
      <c r="G249" s="40">
        <f t="shared" si="197"/>
        <v>1</v>
      </c>
      <c r="H249" s="40" t="str">
        <f t="shared" si="197"/>
        <v>XS</v>
      </c>
      <c r="I249" s="40">
        <f t="shared" si="197"/>
        <v>1</v>
      </c>
      <c r="J249" s="40" t="str">
        <f t="shared" si="197"/>
        <v/>
      </c>
      <c r="K249" s="40" t="str">
        <f t="shared" si="197"/>
        <v/>
      </c>
      <c r="L249" s="40" t="str">
        <f t="shared" si="198"/>
        <v/>
      </c>
      <c r="M249" s="40" t="str">
        <f t="shared" si="198"/>
        <v/>
      </c>
      <c r="N249" s="40" t="str">
        <f t="shared" si="198"/>
        <v/>
      </c>
      <c r="O249" s="40" t="str">
        <f t="shared" si="198"/>
        <v/>
      </c>
      <c r="P249" s="40" t="str">
        <f t="shared" si="198"/>
        <v/>
      </c>
      <c r="Q249" s="40" t="str">
        <f t="shared" si="198"/>
        <v/>
      </c>
      <c r="R249" s="40" t="str">
        <f t="shared" si="198"/>
        <v/>
      </c>
      <c r="S249" s="40" t="str">
        <f t="shared" si="198"/>
        <v/>
      </c>
      <c r="T249" s="40" t="str">
        <f t="shared" si="198"/>
        <v/>
      </c>
      <c r="U249" s="40" t="str">
        <f t="shared" si="198"/>
        <v/>
      </c>
      <c r="V249" s="43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:39" ht="28.5" customHeight="1" thickBot="1" x14ac:dyDescent="0.35">
      <c r="A250" s="40">
        <v>69</v>
      </c>
      <c r="B250" s="40" t="str">
        <f t="shared" si="197"/>
        <v>THIEURMEL</v>
      </c>
      <c r="C250" s="40" t="str">
        <f t="shared" si="197"/>
        <v>Damien</v>
      </c>
      <c r="D250" s="40" t="str">
        <f t="shared" si="197"/>
        <v>1) Ok, 130 € reçus</v>
      </c>
      <c r="E250" s="40">
        <f t="shared" si="197"/>
        <v>130</v>
      </c>
      <c r="F250" s="40" t="str">
        <f t="shared" si="197"/>
        <v>S</v>
      </c>
      <c r="G250" s="40">
        <f t="shared" si="197"/>
        <v>1</v>
      </c>
      <c r="H250" s="40" t="str">
        <f t="shared" si="197"/>
        <v>S</v>
      </c>
      <c r="I250" s="40">
        <f t="shared" si="197"/>
        <v>1</v>
      </c>
      <c r="J250" s="40" t="str">
        <f t="shared" si="197"/>
        <v/>
      </c>
      <c r="K250" s="40" t="str">
        <f t="shared" si="197"/>
        <v/>
      </c>
      <c r="L250" s="40" t="str">
        <f t="shared" si="198"/>
        <v/>
      </c>
      <c r="M250" s="40" t="str">
        <f t="shared" si="198"/>
        <v/>
      </c>
      <c r="N250" s="40" t="str">
        <f t="shared" si="198"/>
        <v/>
      </c>
      <c r="O250" s="40" t="str">
        <f t="shared" si="198"/>
        <v/>
      </c>
      <c r="P250" s="40" t="str">
        <f t="shared" si="198"/>
        <v>L</v>
      </c>
      <c r="Q250" s="40">
        <f t="shared" si="198"/>
        <v>1</v>
      </c>
      <c r="R250" s="40" t="str">
        <f t="shared" si="198"/>
        <v/>
      </c>
      <c r="S250" s="40" t="str">
        <f t="shared" si="198"/>
        <v/>
      </c>
      <c r="T250" s="40" t="str">
        <f t="shared" si="198"/>
        <v>L</v>
      </c>
      <c r="U250" s="40">
        <f t="shared" si="198"/>
        <v>1</v>
      </c>
      <c r="V250" s="43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:39" ht="28.5" customHeight="1" thickBot="1" x14ac:dyDescent="0.35">
      <c r="A251" s="40">
        <v>70</v>
      </c>
      <c r="B251" s="40" t="str">
        <f t="shared" si="197"/>
        <v>TKACZ</v>
      </c>
      <c r="C251" s="40" t="str">
        <f t="shared" si="197"/>
        <v>Richard</v>
      </c>
      <c r="D251" s="40" t="str">
        <f t="shared" si="197"/>
        <v>1) Ok, 105 € reçus</v>
      </c>
      <c r="E251" s="40">
        <f t="shared" si="197"/>
        <v>105</v>
      </c>
      <c r="F251" s="40" t="str">
        <f t="shared" si="197"/>
        <v>M</v>
      </c>
      <c r="G251" s="40">
        <f t="shared" si="197"/>
        <v>1</v>
      </c>
      <c r="H251" s="40" t="str">
        <f t="shared" si="197"/>
        <v>M</v>
      </c>
      <c r="I251" s="40">
        <f t="shared" si="197"/>
        <v>1</v>
      </c>
      <c r="J251" s="40" t="str">
        <f t="shared" si="197"/>
        <v>XL</v>
      </c>
      <c r="K251" s="40">
        <f t="shared" si="197"/>
        <v>1</v>
      </c>
      <c r="L251" s="40" t="str">
        <f t="shared" si="198"/>
        <v/>
      </c>
      <c r="M251" s="40" t="str">
        <f t="shared" si="198"/>
        <v/>
      </c>
      <c r="N251" s="40" t="str">
        <f t="shared" si="198"/>
        <v/>
      </c>
      <c r="O251" s="40" t="str">
        <f t="shared" si="198"/>
        <v/>
      </c>
      <c r="P251" s="40" t="str">
        <f t="shared" si="198"/>
        <v>L</v>
      </c>
      <c r="Q251" s="40">
        <f t="shared" si="198"/>
        <v>1</v>
      </c>
      <c r="R251" s="40" t="str">
        <f t="shared" si="198"/>
        <v/>
      </c>
      <c r="S251" s="40" t="str">
        <f t="shared" si="198"/>
        <v/>
      </c>
      <c r="T251" s="40" t="str">
        <f t="shared" si="198"/>
        <v>XL</v>
      </c>
      <c r="U251" s="40" t="str">
        <f t="shared" si="198"/>
        <v/>
      </c>
      <c r="V251" s="43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:39" ht="28.5" customHeight="1" thickBot="1" x14ac:dyDescent="0.35">
      <c r="A252" s="40">
        <v>71</v>
      </c>
      <c r="B252" s="40" t="str">
        <f t="shared" ref="B252:K261" si="199">IF(VLOOKUP($A252,$A$6:$U$85,B$181,FALSE)=0,"",VLOOKUP($A252,$A$6:$U$85,B$181,FALSE))</f>
        <v>VAN DE VEIRE</v>
      </c>
      <c r="C252" s="40" t="str">
        <f t="shared" si="199"/>
        <v>Eric</v>
      </c>
      <c r="D252" s="40" t="str">
        <f t="shared" si="199"/>
        <v/>
      </c>
      <c r="E252" s="40" t="str">
        <f t="shared" si="199"/>
        <v/>
      </c>
      <c r="F252" s="40" t="str">
        <f t="shared" si="199"/>
        <v/>
      </c>
      <c r="G252" s="40" t="str">
        <f t="shared" si="199"/>
        <v/>
      </c>
      <c r="H252" s="40" t="str">
        <f t="shared" si="199"/>
        <v/>
      </c>
      <c r="I252" s="40" t="str">
        <f t="shared" si="199"/>
        <v/>
      </c>
      <c r="J252" s="40" t="str">
        <f t="shared" si="199"/>
        <v/>
      </c>
      <c r="K252" s="40" t="str">
        <f t="shared" si="199"/>
        <v/>
      </c>
      <c r="L252" s="40" t="str">
        <f t="shared" ref="L252:U261" si="200">IF(VLOOKUP($A252,$A$6:$U$85,L$181,FALSE)=0,"",VLOOKUP($A252,$A$6:$U$85,L$181,FALSE))</f>
        <v/>
      </c>
      <c r="M252" s="40" t="str">
        <f t="shared" si="200"/>
        <v/>
      </c>
      <c r="N252" s="40" t="str">
        <f t="shared" si="200"/>
        <v/>
      </c>
      <c r="O252" s="40" t="str">
        <f t="shared" si="200"/>
        <v/>
      </c>
      <c r="P252" s="40" t="str">
        <f t="shared" si="200"/>
        <v/>
      </c>
      <c r="Q252" s="40" t="str">
        <f t="shared" si="200"/>
        <v/>
      </c>
      <c r="R252" s="40" t="str">
        <f t="shared" si="200"/>
        <v/>
      </c>
      <c r="S252" s="40" t="str">
        <f t="shared" si="200"/>
        <v/>
      </c>
      <c r="T252" s="40" t="str">
        <f t="shared" si="200"/>
        <v/>
      </c>
      <c r="U252" s="40" t="str">
        <f t="shared" si="200"/>
        <v/>
      </c>
      <c r="V252" s="43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:39" ht="28.5" customHeight="1" thickBot="1" x14ac:dyDescent="0.35">
      <c r="A253" s="40">
        <v>72</v>
      </c>
      <c r="B253" s="40" t="str">
        <f t="shared" si="199"/>
        <v>VIEIRA</v>
      </c>
      <c r="C253" s="40" t="str">
        <f t="shared" si="199"/>
        <v>Jean-Marie</v>
      </c>
      <c r="D253" s="40" t="str">
        <f t="shared" si="199"/>
        <v>1) Ok, 20 € reçus</v>
      </c>
      <c r="E253" s="40">
        <f t="shared" si="199"/>
        <v>20</v>
      </c>
      <c r="F253" s="40" t="str">
        <f t="shared" si="199"/>
        <v>XL</v>
      </c>
      <c r="G253" s="40">
        <f t="shared" si="199"/>
        <v>1</v>
      </c>
      <c r="H253" s="40" t="str">
        <f t="shared" si="199"/>
        <v>XL</v>
      </c>
      <c r="I253" s="40">
        <f t="shared" si="199"/>
        <v>1</v>
      </c>
      <c r="J253" s="40" t="str">
        <f t="shared" si="199"/>
        <v/>
      </c>
      <c r="K253" s="40" t="str">
        <f t="shared" si="199"/>
        <v/>
      </c>
      <c r="L253" s="40" t="str">
        <f t="shared" si="200"/>
        <v/>
      </c>
      <c r="M253" s="40" t="str">
        <f t="shared" si="200"/>
        <v/>
      </c>
      <c r="N253" s="40" t="str">
        <f t="shared" si="200"/>
        <v/>
      </c>
      <c r="O253" s="40" t="str">
        <f t="shared" si="200"/>
        <v/>
      </c>
      <c r="P253" s="40" t="str">
        <f t="shared" si="200"/>
        <v/>
      </c>
      <c r="Q253" s="40" t="str">
        <f t="shared" si="200"/>
        <v/>
      </c>
      <c r="R253" s="40" t="str">
        <f t="shared" si="200"/>
        <v>XL</v>
      </c>
      <c r="S253" s="40" t="str">
        <f t="shared" si="200"/>
        <v/>
      </c>
      <c r="T253" s="40" t="str">
        <f t="shared" si="200"/>
        <v/>
      </c>
      <c r="U253" s="40" t="str">
        <f t="shared" si="200"/>
        <v/>
      </c>
      <c r="V253" s="43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:39" ht="28.5" customHeight="1" thickBot="1" x14ac:dyDescent="0.35">
      <c r="A254" s="40">
        <v>73</v>
      </c>
      <c r="B254" s="40" t="str">
        <f t="shared" si="199"/>
        <v>VIEIRA</v>
      </c>
      <c r="C254" s="40" t="str">
        <f t="shared" si="199"/>
        <v>Romain</v>
      </c>
      <c r="D254" s="40" t="str">
        <f t="shared" si="199"/>
        <v>1) Ok, 20 € reçus</v>
      </c>
      <c r="E254" s="40">
        <f t="shared" si="199"/>
        <v>20</v>
      </c>
      <c r="F254" s="40" t="str">
        <f t="shared" si="199"/>
        <v>S</v>
      </c>
      <c r="G254" s="40">
        <f t="shared" si="199"/>
        <v>1</v>
      </c>
      <c r="H254" s="40" t="str">
        <f t="shared" si="199"/>
        <v>S</v>
      </c>
      <c r="I254" s="40">
        <f t="shared" si="199"/>
        <v>1</v>
      </c>
      <c r="J254" s="40" t="str">
        <f t="shared" si="199"/>
        <v/>
      </c>
      <c r="K254" s="40" t="str">
        <f t="shared" si="199"/>
        <v/>
      </c>
      <c r="L254" s="40" t="str">
        <f t="shared" si="200"/>
        <v/>
      </c>
      <c r="M254" s="40" t="str">
        <f t="shared" si="200"/>
        <v/>
      </c>
      <c r="N254" s="40" t="str">
        <f t="shared" si="200"/>
        <v/>
      </c>
      <c r="O254" s="40" t="str">
        <f t="shared" si="200"/>
        <v/>
      </c>
      <c r="P254" s="40" t="str">
        <f t="shared" si="200"/>
        <v/>
      </c>
      <c r="Q254" s="40" t="str">
        <f t="shared" si="200"/>
        <v/>
      </c>
      <c r="R254" s="40" t="str">
        <f t="shared" si="200"/>
        <v/>
      </c>
      <c r="S254" s="40" t="str">
        <f t="shared" si="200"/>
        <v/>
      </c>
      <c r="T254" s="40" t="str">
        <f t="shared" si="200"/>
        <v/>
      </c>
      <c r="U254" s="40" t="str">
        <f t="shared" si="200"/>
        <v/>
      </c>
      <c r="V254" s="43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:39" ht="28.5" customHeight="1" thickBot="1" x14ac:dyDescent="0.35">
      <c r="A255" s="40">
        <v>74</v>
      </c>
      <c r="B255" s="40" t="str">
        <f t="shared" si="199"/>
        <v>Tenues XXS</v>
      </c>
      <c r="C255" s="40" t="str">
        <f t="shared" si="199"/>
        <v>pour stock</v>
      </c>
      <c r="D255" s="40" t="str">
        <f t="shared" si="199"/>
        <v/>
      </c>
      <c r="E255" s="40" t="str">
        <f t="shared" si="199"/>
        <v/>
      </c>
      <c r="F255" s="40" t="str">
        <f t="shared" si="199"/>
        <v/>
      </c>
      <c r="G255" s="40" t="str">
        <f t="shared" si="199"/>
        <v/>
      </c>
      <c r="H255" s="40" t="str">
        <f t="shared" si="199"/>
        <v/>
      </c>
      <c r="I255" s="40" t="str">
        <f t="shared" si="199"/>
        <v/>
      </c>
      <c r="J255" s="40" t="str">
        <f t="shared" si="199"/>
        <v/>
      </c>
      <c r="K255" s="40" t="str">
        <f t="shared" si="199"/>
        <v/>
      </c>
      <c r="L255" s="40" t="str">
        <f t="shared" si="200"/>
        <v/>
      </c>
      <c r="M255" s="40" t="str">
        <f t="shared" si="200"/>
        <v/>
      </c>
      <c r="N255" s="40" t="str">
        <f t="shared" si="200"/>
        <v/>
      </c>
      <c r="O255" s="40" t="str">
        <f t="shared" si="200"/>
        <v/>
      </c>
      <c r="P255" s="40" t="str">
        <f t="shared" si="200"/>
        <v/>
      </c>
      <c r="Q255" s="40" t="str">
        <f t="shared" si="200"/>
        <v/>
      </c>
      <c r="R255" s="40" t="str">
        <f t="shared" si="200"/>
        <v/>
      </c>
      <c r="S255" s="40" t="str">
        <f t="shared" si="200"/>
        <v/>
      </c>
      <c r="T255" s="40" t="str">
        <f t="shared" si="200"/>
        <v/>
      </c>
      <c r="U255" s="40" t="str">
        <f t="shared" si="200"/>
        <v/>
      </c>
      <c r="V255" s="43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:39" ht="28.5" customHeight="1" thickBot="1" x14ac:dyDescent="0.35">
      <c r="A256" s="40">
        <v>75</v>
      </c>
      <c r="B256" s="40" t="str">
        <f t="shared" si="199"/>
        <v>Tenues XS</v>
      </c>
      <c r="C256" s="40" t="str">
        <f t="shared" si="199"/>
        <v>pour stock</v>
      </c>
      <c r="D256" s="40" t="str">
        <f t="shared" si="199"/>
        <v/>
      </c>
      <c r="E256" s="40" t="str">
        <f t="shared" si="199"/>
        <v/>
      </c>
      <c r="F256" s="40" t="str">
        <f t="shared" si="199"/>
        <v>XS</v>
      </c>
      <c r="G256" s="40" t="str">
        <f t="shared" si="199"/>
        <v/>
      </c>
      <c r="H256" s="40" t="str">
        <f t="shared" si="199"/>
        <v>XS</v>
      </c>
      <c r="I256" s="40" t="str">
        <f t="shared" si="199"/>
        <v/>
      </c>
      <c r="J256" s="40" t="str">
        <f t="shared" si="199"/>
        <v/>
      </c>
      <c r="K256" s="40" t="str">
        <f t="shared" si="199"/>
        <v/>
      </c>
      <c r="L256" s="40" t="str">
        <f t="shared" si="200"/>
        <v/>
      </c>
      <c r="M256" s="40" t="str">
        <f t="shared" si="200"/>
        <v/>
      </c>
      <c r="N256" s="40" t="str">
        <f t="shared" si="200"/>
        <v/>
      </c>
      <c r="O256" s="40" t="str">
        <f t="shared" si="200"/>
        <v/>
      </c>
      <c r="P256" s="40" t="str">
        <f t="shared" si="200"/>
        <v/>
      </c>
      <c r="Q256" s="40" t="str">
        <f t="shared" si="200"/>
        <v/>
      </c>
      <c r="R256" s="40" t="str">
        <f t="shared" si="200"/>
        <v/>
      </c>
      <c r="S256" s="40" t="str">
        <f t="shared" si="200"/>
        <v/>
      </c>
      <c r="T256" s="40" t="str">
        <f t="shared" si="200"/>
        <v/>
      </c>
      <c r="U256" s="40" t="str">
        <f t="shared" si="200"/>
        <v/>
      </c>
      <c r="V256" s="43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:39" ht="28.5" customHeight="1" thickBot="1" x14ac:dyDescent="0.35">
      <c r="A257" s="40">
        <v>76</v>
      </c>
      <c r="B257" s="40" t="str">
        <f t="shared" si="199"/>
        <v>Tenues S</v>
      </c>
      <c r="C257" s="40" t="str">
        <f t="shared" si="199"/>
        <v>pour stock</v>
      </c>
      <c r="D257" s="40" t="str">
        <f t="shared" si="199"/>
        <v/>
      </c>
      <c r="E257" s="40">
        <f t="shared" si="199"/>
        <v>105</v>
      </c>
      <c r="F257" s="40" t="str">
        <f t="shared" si="199"/>
        <v>S</v>
      </c>
      <c r="G257" s="40" t="str">
        <f t="shared" si="199"/>
        <v/>
      </c>
      <c r="H257" s="40" t="str">
        <f t="shared" si="199"/>
        <v>S</v>
      </c>
      <c r="I257" s="40" t="str">
        <f t="shared" si="199"/>
        <v/>
      </c>
      <c r="J257" s="40" t="str">
        <f t="shared" si="199"/>
        <v>S</v>
      </c>
      <c r="K257" s="40">
        <f t="shared" si="199"/>
        <v>1</v>
      </c>
      <c r="L257" s="40" t="str">
        <f t="shared" si="200"/>
        <v/>
      </c>
      <c r="M257" s="40" t="str">
        <f t="shared" si="200"/>
        <v/>
      </c>
      <c r="N257" s="40" t="str">
        <f t="shared" si="200"/>
        <v>S</v>
      </c>
      <c r="O257" s="40">
        <f t="shared" si="200"/>
        <v>2</v>
      </c>
      <c r="P257" s="40" t="str">
        <f t="shared" si="200"/>
        <v/>
      </c>
      <c r="Q257" s="40" t="str">
        <f t="shared" si="200"/>
        <v/>
      </c>
      <c r="R257" s="40" t="str">
        <f t="shared" si="200"/>
        <v/>
      </c>
      <c r="S257" s="40" t="str">
        <f t="shared" si="200"/>
        <v/>
      </c>
      <c r="T257" s="40" t="str">
        <f t="shared" si="200"/>
        <v/>
      </c>
      <c r="U257" s="40" t="str">
        <f t="shared" si="200"/>
        <v/>
      </c>
      <c r="V257" s="43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:39" ht="28.5" customHeight="1" thickBot="1" x14ac:dyDescent="0.35">
      <c r="A258" s="40">
        <v>77</v>
      </c>
      <c r="B258" s="40" t="str">
        <f t="shared" si="199"/>
        <v>Tenues M</v>
      </c>
      <c r="C258" s="40" t="str">
        <f t="shared" si="199"/>
        <v>pour stock</v>
      </c>
      <c r="D258" s="40" t="str">
        <f t="shared" si="199"/>
        <v/>
      </c>
      <c r="E258" s="40">
        <f t="shared" si="199"/>
        <v>225</v>
      </c>
      <c r="F258" s="40" t="str">
        <f t="shared" si="199"/>
        <v>M</v>
      </c>
      <c r="G258" s="40" t="str">
        <f t="shared" si="199"/>
        <v/>
      </c>
      <c r="H258" s="40" t="str">
        <f t="shared" si="199"/>
        <v>M</v>
      </c>
      <c r="I258" s="40" t="str">
        <f t="shared" si="199"/>
        <v/>
      </c>
      <c r="J258" s="40" t="str">
        <f t="shared" si="199"/>
        <v>M</v>
      </c>
      <c r="K258" s="40">
        <f t="shared" si="199"/>
        <v>1</v>
      </c>
      <c r="L258" s="40" t="str">
        <f t="shared" si="200"/>
        <v/>
      </c>
      <c r="M258" s="40" t="str">
        <f t="shared" si="200"/>
        <v/>
      </c>
      <c r="N258" s="40" t="str">
        <f t="shared" si="200"/>
        <v>M</v>
      </c>
      <c r="O258" s="40">
        <f t="shared" si="200"/>
        <v>2</v>
      </c>
      <c r="P258" s="40" t="str">
        <f t="shared" si="200"/>
        <v/>
      </c>
      <c r="Q258" s="40" t="str">
        <f t="shared" si="200"/>
        <v/>
      </c>
      <c r="R258" s="40" t="str">
        <f t="shared" si="200"/>
        <v>M</v>
      </c>
      <c r="S258" s="40">
        <f t="shared" si="200"/>
        <v>2</v>
      </c>
      <c r="T258" s="40" t="str">
        <f t="shared" si="200"/>
        <v/>
      </c>
      <c r="U258" s="40" t="str">
        <f t="shared" si="200"/>
        <v/>
      </c>
      <c r="V258" s="43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:39" ht="28.5" customHeight="1" thickBot="1" x14ac:dyDescent="0.35">
      <c r="A259" s="40">
        <v>78</v>
      </c>
      <c r="B259" s="40" t="str">
        <f t="shared" si="199"/>
        <v>Tenues L</v>
      </c>
      <c r="C259" s="40" t="str">
        <f t="shared" si="199"/>
        <v>pour stock</v>
      </c>
      <c r="D259" s="40" t="str">
        <f t="shared" si="199"/>
        <v/>
      </c>
      <c r="E259" s="40">
        <f t="shared" si="199"/>
        <v>370</v>
      </c>
      <c r="F259" s="40" t="str">
        <f t="shared" si="199"/>
        <v>L</v>
      </c>
      <c r="G259" s="40" t="str">
        <f t="shared" si="199"/>
        <v/>
      </c>
      <c r="H259" s="40" t="str">
        <f t="shared" si="199"/>
        <v>L</v>
      </c>
      <c r="I259" s="40" t="str">
        <f t="shared" si="199"/>
        <v/>
      </c>
      <c r="J259" s="40" t="str">
        <f t="shared" si="199"/>
        <v>L</v>
      </c>
      <c r="K259" s="40">
        <f t="shared" si="199"/>
        <v>2</v>
      </c>
      <c r="L259" s="40" t="str">
        <f t="shared" si="200"/>
        <v/>
      </c>
      <c r="M259" s="40" t="str">
        <f t="shared" si="200"/>
        <v/>
      </c>
      <c r="N259" s="40" t="str">
        <f t="shared" si="200"/>
        <v/>
      </c>
      <c r="O259" s="40" t="str">
        <f t="shared" si="200"/>
        <v/>
      </c>
      <c r="P259" s="40" t="str">
        <f t="shared" si="200"/>
        <v/>
      </c>
      <c r="Q259" s="40" t="str">
        <f t="shared" si="200"/>
        <v/>
      </c>
      <c r="R259" s="40" t="str">
        <f t="shared" si="200"/>
        <v>L</v>
      </c>
      <c r="S259" s="40">
        <f t="shared" si="200"/>
        <v>3</v>
      </c>
      <c r="T259" s="40" t="str">
        <f t="shared" si="200"/>
        <v>L</v>
      </c>
      <c r="U259" s="40">
        <f t="shared" si="200"/>
        <v>2</v>
      </c>
      <c r="V259" s="43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:39" ht="28.5" customHeight="1" thickBot="1" x14ac:dyDescent="0.35">
      <c r="A260" s="40">
        <v>79</v>
      </c>
      <c r="B260" s="40" t="str">
        <f t="shared" si="199"/>
        <v>Tenues XL</v>
      </c>
      <c r="C260" s="40" t="str">
        <f t="shared" si="199"/>
        <v>pour stock</v>
      </c>
      <c r="D260" s="40" t="str">
        <f t="shared" si="199"/>
        <v/>
      </c>
      <c r="E260" s="40">
        <f t="shared" si="199"/>
        <v>240</v>
      </c>
      <c r="F260" s="40" t="str">
        <f t="shared" si="199"/>
        <v>XL</v>
      </c>
      <c r="G260" s="40" t="str">
        <f t="shared" si="199"/>
        <v/>
      </c>
      <c r="H260" s="40" t="str">
        <f t="shared" si="199"/>
        <v>XL</v>
      </c>
      <c r="I260" s="40" t="str">
        <f t="shared" si="199"/>
        <v/>
      </c>
      <c r="J260" s="40" t="str">
        <f t="shared" si="199"/>
        <v/>
      </c>
      <c r="K260" s="40" t="str">
        <f t="shared" si="199"/>
        <v/>
      </c>
      <c r="L260" s="40" t="str">
        <f t="shared" si="200"/>
        <v/>
      </c>
      <c r="M260" s="40" t="str">
        <f t="shared" si="200"/>
        <v/>
      </c>
      <c r="N260" s="40" t="str">
        <f t="shared" si="200"/>
        <v/>
      </c>
      <c r="O260" s="40" t="str">
        <f t="shared" si="200"/>
        <v/>
      </c>
      <c r="P260" s="40" t="str">
        <f t="shared" si="200"/>
        <v/>
      </c>
      <c r="Q260" s="40" t="str">
        <f t="shared" si="200"/>
        <v/>
      </c>
      <c r="R260" s="40" t="str">
        <f t="shared" si="200"/>
        <v>XL</v>
      </c>
      <c r="S260" s="40">
        <f t="shared" si="200"/>
        <v>2</v>
      </c>
      <c r="T260" s="40" t="str">
        <f t="shared" si="200"/>
        <v>XL</v>
      </c>
      <c r="U260" s="40">
        <f t="shared" si="200"/>
        <v>2</v>
      </c>
      <c r="V260" s="43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:39" ht="28.5" customHeight="1" thickBot="1" x14ac:dyDescent="0.35">
      <c r="A261" s="40">
        <v>80</v>
      </c>
      <c r="B261" s="40" t="str">
        <f t="shared" si="199"/>
        <v>Tenues XXL</v>
      </c>
      <c r="C261" s="40" t="str">
        <f t="shared" si="199"/>
        <v>pour stock</v>
      </c>
      <c r="D261" s="40" t="str">
        <f t="shared" si="199"/>
        <v/>
      </c>
      <c r="E261" s="40" t="str">
        <f t="shared" si="199"/>
        <v/>
      </c>
      <c r="F261" s="40" t="str">
        <f t="shared" si="199"/>
        <v>XXL</v>
      </c>
      <c r="G261" s="40" t="str">
        <f t="shared" si="199"/>
        <v/>
      </c>
      <c r="H261" s="40" t="str">
        <f t="shared" si="199"/>
        <v>XXL</v>
      </c>
      <c r="I261" s="40" t="str">
        <f t="shared" si="199"/>
        <v/>
      </c>
      <c r="J261" s="40" t="str">
        <f t="shared" si="199"/>
        <v/>
      </c>
      <c r="K261" s="40" t="str">
        <f t="shared" si="199"/>
        <v/>
      </c>
      <c r="L261" s="40" t="str">
        <f t="shared" si="200"/>
        <v/>
      </c>
      <c r="M261" s="40" t="str">
        <f t="shared" si="200"/>
        <v/>
      </c>
      <c r="N261" s="40" t="str">
        <f t="shared" si="200"/>
        <v/>
      </c>
      <c r="O261" s="40" t="str">
        <f t="shared" si="200"/>
        <v/>
      </c>
      <c r="P261" s="40" t="str">
        <f t="shared" si="200"/>
        <v/>
      </c>
      <c r="Q261" s="40" t="str">
        <f t="shared" si="200"/>
        <v/>
      </c>
      <c r="R261" s="40" t="str">
        <f t="shared" si="200"/>
        <v/>
      </c>
      <c r="S261" s="40" t="str">
        <f t="shared" si="200"/>
        <v/>
      </c>
      <c r="T261" s="40" t="str">
        <f t="shared" si="200"/>
        <v/>
      </c>
      <c r="U261" s="40" t="str">
        <f t="shared" si="200"/>
        <v/>
      </c>
      <c r="V261" s="43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:39" ht="13.3" thickBot="1" x14ac:dyDescent="0.4">
      <c r="A262" s="43"/>
      <c r="B262" s="43"/>
      <c r="C262" s="43"/>
      <c r="D262" s="43"/>
      <c r="E262" s="43"/>
      <c r="F262" s="45"/>
      <c r="G262" s="46">
        <f>SUM(G182:G261)</f>
        <v>30</v>
      </c>
      <c r="H262" s="45"/>
      <c r="I262" s="46">
        <f>SUM(I182:I261)</f>
        <v>30</v>
      </c>
      <c r="J262" s="47"/>
      <c r="K262" s="46">
        <f>SUM(K182:K261)</f>
        <v>8</v>
      </c>
      <c r="L262" s="47"/>
      <c r="M262" s="46">
        <f>SUM(M182:M261)</f>
        <v>7</v>
      </c>
      <c r="N262" s="47"/>
      <c r="O262" s="46">
        <f>SUM(O182:O261)</f>
        <v>5</v>
      </c>
      <c r="P262" s="47"/>
      <c r="Q262" s="46">
        <f>SUM(Q182:Q261)</f>
        <v>5</v>
      </c>
      <c r="R262" s="47"/>
      <c r="S262" s="46">
        <f>SUM(S182:S261)</f>
        <v>11</v>
      </c>
      <c r="T262" s="47"/>
      <c r="U262" s="48">
        <f>SUM(U182:U261)</f>
        <v>8</v>
      </c>
      <c r="V262" s="49" t="s">
        <v>1</v>
      </c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:39" ht="12.9" x14ac:dyDescent="0.35">
      <c r="A263" s="43"/>
      <c r="B263" s="43"/>
      <c r="C263" s="43"/>
      <c r="D263" s="43"/>
      <c r="E263" s="43"/>
      <c r="F263" s="50">
        <f t="shared" ref="F263:U263" si="201">COUNTA(F$182:F$261)</f>
        <v>80</v>
      </c>
      <c r="G263" s="50">
        <f t="shared" si="201"/>
        <v>80</v>
      </c>
      <c r="H263" s="50">
        <f t="shared" si="201"/>
        <v>80</v>
      </c>
      <c r="I263" s="50">
        <f t="shared" si="201"/>
        <v>80</v>
      </c>
      <c r="J263" s="50">
        <f t="shared" si="201"/>
        <v>80</v>
      </c>
      <c r="K263" s="50">
        <f t="shared" si="201"/>
        <v>80</v>
      </c>
      <c r="L263" s="50">
        <f t="shared" si="201"/>
        <v>80</v>
      </c>
      <c r="M263" s="50">
        <f t="shared" si="201"/>
        <v>80</v>
      </c>
      <c r="N263" s="50">
        <f t="shared" si="201"/>
        <v>80</v>
      </c>
      <c r="O263" s="50">
        <f t="shared" si="201"/>
        <v>80</v>
      </c>
      <c r="P263" s="50">
        <f t="shared" si="201"/>
        <v>80</v>
      </c>
      <c r="Q263" s="50">
        <f t="shared" si="201"/>
        <v>80</v>
      </c>
      <c r="R263" s="50">
        <f t="shared" si="201"/>
        <v>80</v>
      </c>
      <c r="S263" s="50">
        <f t="shared" si="201"/>
        <v>80</v>
      </c>
      <c r="T263" s="50">
        <f t="shared" si="201"/>
        <v>80</v>
      </c>
      <c r="U263" s="50">
        <f t="shared" si="201"/>
        <v>80</v>
      </c>
      <c r="V263" s="49" t="s">
        <v>0</v>
      </c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:39" x14ac:dyDescent="0.3">
      <c r="A264" s="43"/>
      <c r="B264" s="43"/>
      <c r="C264" s="43"/>
      <c r="D264" s="43"/>
      <c r="E264" s="43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43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:39" x14ac:dyDescent="0.3"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:39" x14ac:dyDescent="0.3"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:39" x14ac:dyDescent="0.3"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:39" x14ac:dyDescent="0.3"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:39" x14ac:dyDescent="0.3"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:39" x14ac:dyDescent="0.3"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:39" x14ac:dyDescent="0.3"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:39" x14ac:dyDescent="0.3"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6:39" x14ac:dyDescent="0.3"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6:39" x14ac:dyDescent="0.3"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6:39" x14ac:dyDescent="0.3"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6:39" x14ac:dyDescent="0.3"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6:39" x14ac:dyDescent="0.3"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6:39" x14ac:dyDescent="0.3"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6:39" x14ac:dyDescent="0.3"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</sheetData>
  <sheetProtection selectLockedCells="1"/>
  <mergeCells count="38">
    <mergeCell ref="A108:D108"/>
    <mergeCell ref="A111:D111"/>
    <mergeCell ref="A131:D131"/>
    <mergeCell ref="A132:D132"/>
    <mergeCell ref="A134:D134"/>
    <mergeCell ref="A123:D123"/>
    <mergeCell ref="F169:U169"/>
    <mergeCell ref="A141:D141"/>
    <mergeCell ref="A98:D98"/>
    <mergeCell ref="A95:D95"/>
    <mergeCell ref="A96:D96"/>
    <mergeCell ref="A104:D104"/>
    <mergeCell ref="A99:D99"/>
    <mergeCell ref="A129:D129"/>
    <mergeCell ref="A117:D117"/>
    <mergeCell ref="A105:D105"/>
    <mergeCell ref="A120:D120"/>
    <mergeCell ref="A149:D149"/>
    <mergeCell ref="A148:D148"/>
    <mergeCell ref="A107:D107"/>
    <mergeCell ref="A142:D142"/>
    <mergeCell ref="A145:C145"/>
    <mergeCell ref="A180:C180"/>
    <mergeCell ref="A1:C1"/>
    <mergeCell ref="A2:C2"/>
    <mergeCell ref="A4:C4"/>
    <mergeCell ref="A110:D110"/>
    <mergeCell ref="A87:C87"/>
    <mergeCell ref="A88:C88"/>
    <mergeCell ref="A89:C89"/>
    <mergeCell ref="A119:D119"/>
    <mergeCell ref="A90:C90"/>
    <mergeCell ref="A136:D136"/>
    <mergeCell ref="A116:D116"/>
    <mergeCell ref="A122:D122"/>
    <mergeCell ref="A92:D92"/>
    <mergeCell ref="A93:D93"/>
    <mergeCell ref="A135:D135"/>
  </mergeCells>
  <conditionalFormatting sqref="E157">
    <cfRule type="cellIs" dxfId="81" priority="85" stopIfTrue="1" operator="equal">
      <formula>"Vérification Total TTC ok"</formula>
    </cfRule>
  </conditionalFormatting>
  <conditionalFormatting sqref="E158">
    <cfRule type="cellIs" dxfId="80" priority="84" operator="equal">
      <formula>"Vérification Total Qté ok"</formula>
    </cfRule>
  </conditionalFormatting>
  <conditionalFormatting sqref="F20:G24 F32:G33 F45:G48 F52:G52 F54:G54 F56:G56 F81:G83 F30:G30 F6:G14 F37:G37 F65:G67 F39:G43 F85:G85 N20:U27 N32:U33 N45:U48 N52:U52 N54:U54 N56:U62 N81:U83 N29:U30 N6:U18 N37:U37 N65:U67 N39:U43 N50:U50 N85:U85 J6:K33 J39:K43 J80:K85 J35:K37 J45:K78 F69:G77 N69:U77 F50:G50 F26:G27 F25 F29 F58:G62 F57 F16:G18 F15">
    <cfRule type="notContainsBlanks" dxfId="79" priority="86">
      <formula>LEN(TRIM(F6))&gt;0</formula>
    </cfRule>
  </conditionalFormatting>
  <conditionalFormatting sqref="F19:G19 N19:R19 T19:U19">
    <cfRule type="notContainsBlanks" dxfId="78" priority="82">
      <formula>LEN(TRIM(F19))&gt;0</formula>
    </cfRule>
  </conditionalFormatting>
  <conditionalFormatting sqref="F31:G31 N31:U31">
    <cfRule type="notContainsBlanks" dxfId="77" priority="81">
      <formula>LEN(TRIM(F31))&gt;0</formula>
    </cfRule>
  </conditionalFormatting>
  <conditionalFormatting sqref="F44:G44 N44:U44">
    <cfRule type="notContainsBlanks" dxfId="76" priority="80">
      <formula>LEN(TRIM(F44))&gt;0</formula>
    </cfRule>
  </conditionalFormatting>
  <conditionalFormatting sqref="F51:G51 N51:U51">
    <cfRule type="notContainsBlanks" dxfId="75" priority="79">
      <formula>LEN(TRIM(F51))&gt;0</formula>
    </cfRule>
  </conditionalFormatting>
  <conditionalFormatting sqref="F53:G53 N53:U53">
    <cfRule type="notContainsBlanks" dxfId="74" priority="78">
      <formula>LEN(TRIM(F53))&gt;0</formula>
    </cfRule>
  </conditionalFormatting>
  <conditionalFormatting sqref="F55:G55 N55:U55">
    <cfRule type="notContainsBlanks" dxfId="73" priority="77">
      <formula>LEN(TRIM(F55))&gt;0</formula>
    </cfRule>
  </conditionalFormatting>
  <conditionalFormatting sqref="F68:G68 N68:U68">
    <cfRule type="notContainsBlanks" dxfId="72" priority="76">
      <formula>LEN(TRIM(F68))&gt;0</formula>
    </cfRule>
  </conditionalFormatting>
  <conditionalFormatting sqref="F78:G78 N78:U78">
    <cfRule type="notContainsBlanks" dxfId="71" priority="75">
      <formula>LEN(TRIM(F78))&gt;0</formula>
    </cfRule>
  </conditionalFormatting>
  <conditionalFormatting sqref="F28:G28 N28:U28">
    <cfRule type="notContainsBlanks" dxfId="70" priority="74">
      <formula>LEN(TRIM(F28))&gt;0</formula>
    </cfRule>
  </conditionalFormatting>
  <conditionalFormatting sqref="F36:G36 N36:U36">
    <cfRule type="notContainsBlanks" dxfId="69" priority="73">
      <formula>LEN(TRIM(F36))&gt;0</formula>
    </cfRule>
  </conditionalFormatting>
  <conditionalFormatting sqref="F63:G63 N63:U63">
    <cfRule type="notContainsBlanks" dxfId="68" priority="72">
      <formula>LEN(TRIM(F63))&gt;0</formula>
    </cfRule>
  </conditionalFormatting>
  <conditionalFormatting sqref="F64 N64:U64">
    <cfRule type="notContainsBlanks" dxfId="67" priority="71">
      <formula>LEN(TRIM(F64))&gt;0</formula>
    </cfRule>
  </conditionalFormatting>
  <conditionalFormatting sqref="F38 O38 Q38 S38:U38">
    <cfRule type="notContainsBlanks" dxfId="66" priority="70">
      <formula>LEN(TRIM(F38))&gt;0</formula>
    </cfRule>
  </conditionalFormatting>
  <conditionalFormatting sqref="J38">
    <cfRule type="notContainsBlanks" dxfId="65" priority="69">
      <formula>LEN(TRIM(J38))&gt;0</formula>
    </cfRule>
  </conditionalFormatting>
  <conditionalFormatting sqref="N38">
    <cfRule type="notContainsBlanks" dxfId="64" priority="68">
      <formula>LEN(TRIM(N38))&gt;0</formula>
    </cfRule>
  </conditionalFormatting>
  <conditionalFormatting sqref="P38">
    <cfRule type="notContainsBlanks" dxfId="63" priority="67">
      <formula>LEN(TRIM(P38))&gt;0</formula>
    </cfRule>
  </conditionalFormatting>
  <conditionalFormatting sqref="R38">
    <cfRule type="notContainsBlanks" dxfId="62" priority="66">
      <formula>LEN(TRIM(R38))&gt;0</formula>
    </cfRule>
  </conditionalFormatting>
  <conditionalFormatting sqref="F35:G35 N35:U35">
    <cfRule type="notContainsBlanks" dxfId="61" priority="65">
      <formula>LEN(TRIM(F35))&gt;0</formula>
    </cfRule>
  </conditionalFormatting>
  <conditionalFormatting sqref="F49:G49 N49:U49">
    <cfRule type="notContainsBlanks" dxfId="60" priority="64">
      <formula>LEN(TRIM(F49))&gt;0</formula>
    </cfRule>
  </conditionalFormatting>
  <conditionalFormatting sqref="F80:G80 N80:U80">
    <cfRule type="notContainsBlanks" dxfId="59" priority="63">
      <formula>LEN(TRIM(F80))&gt;0</formula>
    </cfRule>
  </conditionalFormatting>
  <conditionalFormatting sqref="F84:G84 N84:U84">
    <cfRule type="notContainsBlanks" dxfId="58" priority="62">
      <formula>LEN(TRIM(F84))&gt;0</formula>
    </cfRule>
  </conditionalFormatting>
  <conditionalFormatting sqref="H32:I33 H45:I48 H52:I52 H54:I54 H56:I62 H81:I83 H29:I30 H6:I18 H37:I37 H65:I67 H39:I43 H50:I50 H85:I85 H20:I27 H69:I77">
    <cfRule type="notContainsBlanks" dxfId="57" priority="61">
      <formula>LEN(TRIM(H6))&gt;0</formula>
    </cfRule>
  </conditionalFormatting>
  <conditionalFormatting sqref="H19:I19">
    <cfRule type="notContainsBlanks" dxfId="56" priority="60">
      <formula>LEN(TRIM(H19))&gt;0</formula>
    </cfRule>
  </conditionalFormatting>
  <conditionalFormatting sqref="H31:I31">
    <cfRule type="notContainsBlanks" dxfId="55" priority="59">
      <formula>LEN(TRIM(H31))&gt;0</formula>
    </cfRule>
  </conditionalFormatting>
  <conditionalFormatting sqref="H44:I44">
    <cfRule type="notContainsBlanks" dxfId="54" priority="58">
      <formula>LEN(TRIM(H44))&gt;0</formula>
    </cfRule>
  </conditionalFormatting>
  <conditionalFormatting sqref="H51:I51">
    <cfRule type="notContainsBlanks" dxfId="53" priority="57">
      <formula>LEN(TRIM(H51))&gt;0</formula>
    </cfRule>
  </conditionalFormatting>
  <conditionalFormatting sqref="H53:I53">
    <cfRule type="notContainsBlanks" dxfId="52" priority="56">
      <formula>LEN(TRIM(H53))&gt;0</formula>
    </cfRule>
  </conditionalFormatting>
  <conditionalFormatting sqref="H55:I55">
    <cfRule type="notContainsBlanks" dxfId="51" priority="55">
      <formula>LEN(TRIM(H55))&gt;0</formula>
    </cfRule>
  </conditionalFormatting>
  <conditionalFormatting sqref="H68:I68">
    <cfRule type="notContainsBlanks" dxfId="50" priority="54">
      <formula>LEN(TRIM(H68))&gt;0</formula>
    </cfRule>
  </conditionalFormatting>
  <conditionalFormatting sqref="H78:I78">
    <cfRule type="notContainsBlanks" dxfId="49" priority="53">
      <formula>LEN(TRIM(H78))&gt;0</formula>
    </cfRule>
  </conditionalFormatting>
  <conditionalFormatting sqref="H28:I28">
    <cfRule type="notContainsBlanks" dxfId="48" priority="52">
      <formula>LEN(TRIM(H28))&gt;0</formula>
    </cfRule>
  </conditionalFormatting>
  <conditionalFormatting sqref="H36:I36">
    <cfRule type="notContainsBlanks" dxfId="47" priority="51">
      <formula>LEN(TRIM(H36))&gt;0</formula>
    </cfRule>
  </conditionalFormatting>
  <conditionalFormatting sqref="H63:I63">
    <cfRule type="notContainsBlanks" dxfId="46" priority="50">
      <formula>LEN(TRIM(H63))&gt;0</formula>
    </cfRule>
  </conditionalFormatting>
  <conditionalFormatting sqref="H64:I64">
    <cfRule type="notContainsBlanks" dxfId="45" priority="49">
      <formula>LEN(TRIM(H64))&gt;0</formula>
    </cfRule>
  </conditionalFormatting>
  <conditionalFormatting sqref="H38:I38">
    <cfRule type="notContainsBlanks" dxfId="44" priority="48">
      <formula>LEN(TRIM(H38))&gt;0</formula>
    </cfRule>
  </conditionalFormatting>
  <conditionalFormatting sqref="H49:I49">
    <cfRule type="notContainsBlanks" dxfId="43" priority="46">
      <formula>LEN(TRIM(H49))&gt;0</formula>
    </cfRule>
  </conditionalFormatting>
  <conditionalFormatting sqref="L19:M19">
    <cfRule type="notContainsBlanks" dxfId="42" priority="42">
      <formula>LEN(TRIM(L19))&gt;0</formula>
    </cfRule>
  </conditionalFormatting>
  <conditionalFormatting sqref="H80:I80">
    <cfRule type="notContainsBlanks" dxfId="41" priority="45">
      <formula>LEN(TRIM(H80))&gt;0</formula>
    </cfRule>
  </conditionalFormatting>
  <conditionalFormatting sqref="H84:I84">
    <cfRule type="notContainsBlanks" dxfId="40" priority="44">
      <formula>LEN(TRIM(H84))&gt;0</formula>
    </cfRule>
  </conditionalFormatting>
  <conditionalFormatting sqref="L85:M85 L50:M50 L39:M43 L65:M67 L37:M37 L6:M18 L29:M30 M83 L69:M77 L56:M62 L54:M54 L52:M52 L45:M48 L32:M33 L20:M27">
    <cfRule type="notContainsBlanks" dxfId="39" priority="43">
      <formula>LEN(TRIM(L6))&gt;0</formula>
    </cfRule>
  </conditionalFormatting>
  <conditionalFormatting sqref="L31:M31">
    <cfRule type="notContainsBlanks" dxfId="38" priority="41">
      <formula>LEN(TRIM(L31))&gt;0</formula>
    </cfRule>
  </conditionalFormatting>
  <conditionalFormatting sqref="L53:M53">
    <cfRule type="notContainsBlanks" dxfId="37" priority="38">
      <formula>LEN(TRIM(L53))&gt;0</formula>
    </cfRule>
  </conditionalFormatting>
  <conditionalFormatting sqref="L51:M51">
    <cfRule type="notContainsBlanks" dxfId="36" priority="39">
      <formula>LEN(TRIM(L51))&gt;0</formula>
    </cfRule>
  </conditionalFormatting>
  <conditionalFormatting sqref="L55:M55">
    <cfRule type="notContainsBlanks" dxfId="35" priority="37">
      <formula>LEN(TRIM(L55))&gt;0</formula>
    </cfRule>
  </conditionalFormatting>
  <conditionalFormatting sqref="L68:M68">
    <cfRule type="notContainsBlanks" dxfId="34" priority="36">
      <formula>LEN(TRIM(L68))&gt;0</formula>
    </cfRule>
  </conditionalFormatting>
  <conditionalFormatting sqref="L78:M78">
    <cfRule type="notContainsBlanks" dxfId="33" priority="35">
      <formula>LEN(TRIM(L78))&gt;0</formula>
    </cfRule>
  </conditionalFormatting>
  <conditionalFormatting sqref="L28:M28">
    <cfRule type="notContainsBlanks" dxfId="32" priority="34">
      <formula>LEN(TRIM(L28))&gt;0</formula>
    </cfRule>
  </conditionalFormatting>
  <conditionalFormatting sqref="L36:M36">
    <cfRule type="notContainsBlanks" dxfId="31" priority="33">
      <formula>LEN(TRIM(L36))&gt;0</formula>
    </cfRule>
  </conditionalFormatting>
  <conditionalFormatting sqref="L63:M63">
    <cfRule type="notContainsBlanks" dxfId="30" priority="32">
      <formula>LEN(TRIM(L63))&gt;0</formula>
    </cfRule>
  </conditionalFormatting>
  <conditionalFormatting sqref="L64:M64">
    <cfRule type="notContainsBlanks" dxfId="29" priority="31">
      <formula>LEN(TRIM(L64))&gt;0</formula>
    </cfRule>
  </conditionalFormatting>
  <conditionalFormatting sqref="L38:M38">
    <cfRule type="notContainsBlanks" dxfId="28" priority="30">
      <formula>LEN(TRIM(L38))&gt;0</formula>
    </cfRule>
  </conditionalFormatting>
  <conditionalFormatting sqref="L35:M35">
    <cfRule type="notContainsBlanks" dxfId="27" priority="29">
      <formula>LEN(TRIM(L35))&gt;0</formula>
    </cfRule>
  </conditionalFormatting>
  <conditionalFormatting sqref="L49:M49">
    <cfRule type="notContainsBlanks" dxfId="26" priority="28">
      <formula>LEN(TRIM(L49))&gt;0</formula>
    </cfRule>
  </conditionalFormatting>
  <conditionalFormatting sqref="L80:M80">
    <cfRule type="notContainsBlanks" dxfId="25" priority="27">
      <formula>LEN(TRIM(L80))&gt;0</formula>
    </cfRule>
  </conditionalFormatting>
  <conditionalFormatting sqref="L84:M84">
    <cfRule type="notContainsBlanks" dxfId="24" priority="26">
      <formula>LEN(TRIM(L84))&gt;0</formula>
    </cfRule>
  </conditionalFormatting>
  <conditionalFormatting sqref="H35:I35">
    <cfRule type="notContainsBlanks" dxfId="23" priority="25">
      <formula>LEN(TRIM(H35))&gt;0</formula>
    </cfRule>
  </conditionalFormatting>
  <conditionalFormatting sqref="J79:K79">
    <cfRule type="notContainsBlanks" dxfId="22" priority="24">
      <formula>LEN(TRIM(J79))&gt;0</formula>
    </cfRule>
  </conditionalFormatting>
  <conditionalFormatting sqref="F79:G79 N79:U79">
    <cfRule type="notContainsBlanks" dxfId="21" priority="23">
      <formula>LEN(TRIM(F79))&gt;0</formula>
    </cfRule>
  </conditionalFormatting>
  <conditionalFormatting sqref="L79:M79">
    <cfRule type="notContainsBlanks" dxfId="20" priority="21">
      <formula>LEN(TRIM(L79))&gt;0</formula>
    </cfRule>
  </conditionalFormatting>
  <conditionalFormatting sqref="H79:I79">
    <cfRule type="notContainsBlanks" dxfId="19" priority="20">
      <formula>LEN(TRIM(H79))&gt;0</formula>
    </cfRule>
  </conditionalFormatting>
  <conditionalFormatting sqref="J34:K34">
    <cfRule type="notContainsBlanks" dxfId="18" priority="19">
      <formula>LEN(TRIM(J34))&gt;0</formula>
    </cfRule>
  </conditionalFormatting>
  <conditionalFormatting sqref="F34:G34 N34:U34">
    <cfRule type="notContainsBlanks" dxfId="17" priority="18">
      <formula>LEN(TRIM(F34))&gt;0</formula>
    </cfRule>
  </conditionalFormatting>
  <conditionalFormatting sqref="L34:M34">
    <cfRule type="notContainsBlanks" dxfId="16" priority="17">
      <formula>LEN(TRIM(L34))&gt;0</formula>
    </cfRule>
  </conditionalFormatting>
  <conditionalFormatting sqref="H34:I34">
    <cfRule type="notContainsBlanks" dxfId="15" priority="16">
      <formula>LEN(TRIM(H34))&gt;0</formula>
    </cfRule>
  </conditionalFormatting>
  <conditionalFormatting sqref="E182:E259 E261">
    <cfRule type="notContainsBlanks" dxfId="14" priority="88">
      <formula>LEN(TRIM(E182))&gt;0</formula>
    </cfRule>
  </conditionalFormatting>
  <conditionalFormatting sqref="L83">
    <cfRule type="notContainsBlanks" dxfId="13" priority="14">
      <formula>LEN(TRIM(L83))&gt;0</formula>
    </cfRule>
  </conditionalFormatting>
  <conditionalFormatting sqref="J44:K44">
    <cfRule type="notContainsBlanks" dxfId="12" priority="13">
      <formula>LEN(TRIM(J44))&gt;0</formula>
    </cfRule>
  </conditionalFormatting>
  <conditionalFormatting sqref="L44:M44">
    <cfRule type="notContainsBlanks" dxfId="11" priority="12">
      <formula>LEN(TRIM(L44))&gt;0</formula>
    </cfRule>
  </conditionalFormatting>
  <conditionalFormatting sqref="L81:M82">
    <cfRule type="notContainsBlanks" dxfId="10" priority="11">
      <formula>LEN(TRIM(L81))&gt;0</formula>
    </cfRule>
  </conditionalFormatting>
  <conditionalFormatting sqref="E6:E85">
    <cfRule type="cellIs" dxfId="9" priority="10" operator="notEqual">
      <formula>0</formula>
    </cfRule>
  </conditionalFormatting>
  <conditionalFormatting sqref="E260">
    <cfRule type="notContainsBlanks" dxfId="8" priority="9">
      <formula>LEN(TRIM(E260))&gt;0</formula>
    </cfRule>
  </conditionalFormatting>
  <conditionalFormatting sqref="S19">
    <cfRule type="notContainsBlanks" dxfId="7" priority="8">
      <formula>LEN(TRIM(S19))&gt;0</formula>
    </cfRule>
  </conditionalFormatting>
  <conditionalFormatting sqref="G38">
    <cfRule type="notContainsBlanks" dxfId="6" priority="7">
      <formula>LEN(TRIM(G38))&gt;0</formula>
    </cfRule>
  </conditionalFormatting>
  <conditionalFormatting sqref="K38">
    <cfRule type="notContainsBlanks" dxfId="5" priority="6">
      <formula>LEN(TRIM(K38))&gt;0</formula>
    </cfRule>
  </conditionalFormatting>
  <conditionalFormatting sqref="G25">
    <cfRule type="notContainsBlanks" dxfId="4" priority="5">
      <formula>LEN(TRIM(G25))&gt;0</formula>
    </cfRule>
  </conditionalFormatting>
  <conditionalFormatting sqref="G29">
    <cfRule type="notContainsBlanks" dxfId="3" priority="4">
      <formula>LEN(TRIM(G29))&gt;0</formula>
    </cfRule>
  </conditionalFormatting>
  <conditionalFormatting sqref="G57">
    <cfRule type="notContainsBlanks" dxfId="2" priority="3">
      <formula>LEN(TRIM(G57))&gt;0</formula>
    </cfRule>
  </conditionalFormatting>
  <conditionalFormatting sqref="G15">
    <cfRule type="notContainsBlanks" dxfId="1" priority="2">
      <formula>LEN(TRIM(G15))&gt;0</formula>
    </cfRule>
  </conditionalFormatting>
  <conditionalFormatting sqref="G64">
    <cfRule type="notContainsBlanks" dxfId="0" priority="1">
      <formula>LEN(TRIM(G64))&gt;0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43" fitToWidth="4" fitToHeight="0" orientation="landscape" r:id="rId1"/>
  <headerFooter alignWithMargins="0">
    <oddHeader>&amp;C&amp;F / &amp;A</oddHeader>
  </headerFooter>
  <rowBreaks count="5" manualBreakCount="5">
    <brk id="30" max="19" man="1"/>
    <brk id="58" max="19" man="1"/>
    <brk id="86" max="19" man="1"/>
    <brk id="143" max="21" man="1"/>
    <brk id="179" max="19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5" workbookViewId="0"/>
  </sheetViews>
  <sheetFormatPr baseColWidth="10" defaultRowHeight="12.4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Bdc Tenues</vt:lpstr>
      <vt:lpstr>Feuil1</vt:lpstr>
      <vt:lpstr>'Bdc Tenues'!Impression_des_titres</vt:lpstr>
      <vt:lpstr>'Bdc Tenues'!Zone_d_impression</vt:lpstr>
    </vt:vector>
  </TitlesOfParts>
  <Company>Karcher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Barret</dc:creator>
  <cp:lastModifiedBy>Barret Giovanni</cp:lastModifiedBy>
  <cp:lastPrinted>2017-10-11T12:46:11Z</cp:lastPrinted>
  <dcterms:created xsi:type="dcterms:W3CDTF">2012-02-25T17:01:09Z</dcterms:created>
  <dcterms:modified xsi:type="dcterms:W3CDTF">2018-01-03T11:07:32Z</dcterms:modified>
</cp:coreProperties>
</file>