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ncipal" sheetId="1" r:id="rId1"/>
    <sheet name="Perfs réalisables" sheetId="2" r:id="rId2"/>
    <sheet name="temps par distance" sheetId="3" r:id="rId3"/>
    <sheet name="distance par temps" sheetId="4" r:id="rId4"/>
  </sheets>
  <definedNames>
    <definedName name="_xlnm.Print_Area" localSheetId="3">'distance par temps'!$A$2:$G$33</definedName>
    <definedName name="_xlnm.Print_Area" localSheetId="0">'principal'!$A$1:$E$30</definedName>
    <definedName name="_xlnm.Print_Area" localSheetId="2">'temps par distance'!$A$1:$G$34</definedName>
  </definedNames>
  <calcPr fullCalcOnLoad="1"/>
</workbook>
</file>

<file path=xl/sharedStrings.xml><?xml version="1.0" encoding="utf-8"?>
<sst xmlns="http://schemas.openxmlformats.org/spreadsheetml/2006/main" count="110" uniqueCount="68">
  <si>
    <t>FEUILLE DE RESULTATS</t>
  </si>
  <si>
    <t xml:space="preserve">NOM : </t>
  </si>
  <si>
    <t xml:space="preserve">Prénom : </t>
  </si>
  <si>
    <t xml:space="preserve">DATE DE NAISSANCE : </t>
  </si>
  <si>
    <t xml:space="preserve">SPECIALITE :                                         </t>
  </si>
  <si>
    <t>RECORD :</t>
  </si>
  <si>
    <t xml:space="preserve">ANNEES DE PRATIQUE : </t>
  </si>
  <si>
    <t xml:space="preserve">DATE DU TEST  :        </t>
  </si>
  <si>
    <t>RESULTATS DU TEST</t>
  </si>
  <si>
    <t xml:space="preserve">VO2 Max :                               </t>
  </si>
  <si>
    <t xml:space="preserve">VMA en km/h :                                        </t>
  </si>
  <si>
    <t>temps au kilomètre:</t>
  </si>
  <si>
    <t>temps du test :</t>
  </si>
  <si>
    <t>ORIENTATION DE L'ENTRAINEMENT</t>
  </si>
  <si>
    <t>TRAVAIL EN CONTINU</t>
  </si>
  <si>
    <t xml:space="preserve">ALLURE LENTE : 65 % VMA (temps au kilomètre):                                                     </t>
  </si>
  <si>
    <t xml:space="preserve">ALLURE MOYENNE : 70 % VMA (temps au kilomètre):                             </t>
  </si>
  <si>
    <t xml:space="preserve">ALLURE RAPIDE : 80 % VMA(temps au kilomètre):                   </t>
  </si>
  <si>
    <t>TRAVAIL INTERMITTENT</t>
  </si>
  <si>
    <t>%</t>
  </si>
  <si>
    <t>V/100 M en seconde</t>
  </si>
  <si>
    <t xml:space="preserve"> V/1000 M</t>
  </si>
  <si>
    <t xml:space="preserve">dist pour 30" </t>
  </si>
  <si>
    <t>KM/H</t>
  </si>
  <si>
    <t xml:space="preserve">                       EVOLUTION DES TESTS                </t>
  </si>
  <si>
    <t>DATE</t>
  </si>
  <si>
    <t>VO2 Max</t>
  </si>
  <si>
    <t>VMA</t>
  </si>
  <si>
    <t>PALIER vameval</t>
  </si>
  <si>
    <t>Chrono</t>
  </si>
  <si>
    <t>Sur 1000m</t>
  </si>
  <si>
    <t>Marathon</t>
  </si>
  <si>
    <t>Semi-Marathon</t>
  </si>
  <si>
    <t>10kms</t>
  </si>
  <si>
    <t>Allure spécifique marathon</t>
  </si>
  <si>
    <t>7kms</t>
  </si>
  <si>
    <t>5kms</t>
  </si>
  <si>
    <t>3kms</t>
  </si>
  <si>
    <t>2kms</t>
  </si>
  <si>
    <t>Allure spécifique semi-marathon</t>
  </si>
  <si>
    <t>Allure spécifique 10kms</t>
  </si>
  <si>
    <t>Rentrer un temps au 1000m</t>
  </si>
  <si>
    <t xml:space="preserve">Obtenir un temps sur </t>
  </si>
  <si>
    <t xml:space="preserve">Allure de soutien </t>
  </si>
  <si>
    <t>100m</t>
  </si>
  <si>
    <t>200m</t>
  </si>
  <si>
    <t>300m</t>
  </si>
  <si>
    <t>400m</t>
  </si>
  <si>
    <t>500m</t>
  </si>
  <si>
    <t>600m</t>
  </si>
  <si>
    <t>800m</t>
  </si>
  <si>
    <t>1000m</t>
  </si>
  <si>
    <t>1200m</t>
  </si>
  <si>
    <t>1500m</t>
  </si>
  <si>
    <t>2000m</t>
  </si>
  <si>
    <t>3000m</t>
  </si>
  <si>
    <t>30"</t>
  </si>
  <si>
    <t>45"</t>
  </si>
  <si>
    <t>1'</t>
  </si>
  <si>
    <t>1'15"</t>
  </si>
  <si>
    <t>1'30"</t>
  </si>
  <si>
    <t>2'</t>
  </si>
  <si>
    <t>2'30"</t>
  </si>
  <si>
    <t>3'</t>
  </si>
  <si>
    <t>4'</t>
  </si>
  <si>
    <t>5'</t>
  </si>
  <si>
    <t>10'</t>
  </si>
  <si>
    <t>15'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</si>
</sst>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DD/MM/YYYY"/>
    <numFmt numFmtId="166" formatCode="HH:MM:SS"/>
    <numFmt numFmtId="167" formatCode="0%"/>
    <numFmt numFmtId="168" formatCode="0.00"/>
    <numFmt numFmtId="169" formatCode="0"/>
    <numFmt numFmtId="170" formatCode="H:MM:SS;@"/>
    <numFmt numFmtId="171" formatCode="0.000"/>
    <numFmt numFmtId="172" formatCode="HH:MM"/>
    <numFmt numFmtId="173" formatCode="SS.00"/>
    <numFmt numFmtId="174" formatCode="M:SS.00"/>
    <numFmt numFmtId="175" formatCode="MM:SS.00"/>
    <numFmt numFmtId="176" formatCode="#,##0"/>
  </numFmts>
  <fonts count="10">
    <font>
      <sz val="10"/>
      <name val="MS Sans Serif"/>
      <family val="2"/>
    </font>
    <font>
      <sz val="10"/>
      <name val="Arial"/>
      <family val="0"/>
    </font>
    <font>
      <sz val="12"/>
      <name val="MS Sans Serif"/>
      <family val="2"/>
    </font>
    <font>
      <b/>
      <sz val="16"/>
      <name val="MS Sans Serif"/>
      <family val="2"/>
    </font>
    <font>
      <b/>
      <sz val="12"/>
      <name val="MS Sans Serif"/>
      <family val="2"/>
    </font>
    <font>
      <sz val="8.5"/>
      <name val="MS Sans Serif"/>
      <family val="2"/>
    </font>
    <font>
      <b/>
      <sz val="10"/>
      <name val="MS Sans Serif"/>
      <family val="2"/>
    </font>
    <font>
      <b/>
      <sz val="13"/>
      <name val="MS Sans Serif"/>
      <family val="2"/>
    </font>
    <font>
      <b/>
      <sz val="8"/>
      <name val="MS Sans Serif"/>
      <family val="2"/>
    </font>
    <font>
      <b/>
      <i/>
      <sz val="10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>
      <alignment/>
    </xf>
    <xf numFmtId="164" fontId="4" fillId="0" borderId="5" xfId="0" applyFont="1" applyBorder="1" applyAlignment="1" applyProtection="1">
      <alignment horizontal="left"/>
      <protection locked="0"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7" xfId="0" applyFont="1" applyBorder="1" applyAlignment="1">
      <alignment horizontal="left"/>
    </xf>
    <xf numFmtId="164" fontId="4" fillId="0" borderId="8" xfId="0" applyFont="1" applyBorder="1" applyAlignment="1">
      <alignment/>
    </xf>
    <xf numFmtId="165" fontId="4" fillId="0" borderId="5" xfId="0" applyNumberFormat="1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 horizontal="left"/>
    </xf>
    <xf numFmtId="164" fontId="4" fillId="0" borderId="9" xfId="0" applyFont="1" applyBorder="1" applyAlignment="1">
      <alignment/>
    </xf>
    <xf numFmtId="164" fontId="4" fillId="0" borderId="10" xfId="0" applyFont="1" applyBorder="1" applyAlignment="1" applyProtection="1">
      <alignment horizontal="left"/>
      <protection locked="0"/>
    </xf>
    <xf numFmtId="164" fontId="4" fillId="0" borderId="11" xfId="0" applyFont="1" applyBorder="1" applyAlignment="1">
      <alignment/>
    </xf>
    <xf numFmtId="164" fontId="4" fillId="0" borderId="2" xfId="0" applyFont="1" applyBorder="1" applyAlignment="1">
      <alignment/>
    </xf>
    <xf numFmtId="164" fontId="3" fillId="0" borderId="12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0" fillId="0" borderId="5" xfId="0" applyBorder="1" applyAlignment="1">
      <alignment/>
    </xf>
    <xf numFmtId="164" fontId="4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64" fontId="4" fillId="2" borderId="5" xfId="0" applyFont="1" applyFill="1" applyBorder="1" applyAlignment="1" applyProtection="1">
      <alignment horizontal="center"/>
      <protection locked="0"/>
    </xf>
    <xf numFmtId="164" fontId="5" fillId="0" borderId="15" xfId="0" applyFont="1" applyBorder="1" applyAlignment="1">
      <alignment horizontal="left"/>
    </xf>
    <xf numFmtId="166" fontId="4" fillId="0" borderId="5" xfId="0" applyNumberFormat="1" applyFont="1" applyBorder="1" applyAlignment="1">
      <alignment horizontal="left"/>
    </xf>
    <xf numFmtId="166" fontId="4" fillId="0" borderId="6" xfId="0" applyNumberFormat="1" applyFont="1" applyBorder="1" applyAlignment="1">
      <alignment horizontal="left"/>
    </xf>
    <xf numFmtId="164" fontId="4" fillId="0" borderId="7" xfId="0" applyFont="1" applyFill="1" applyBorder="1" applyAlignment="1" applyProtection="1">
      <alignment/>
      <protection locked="0"/>
    </xf>
    <xf numFmtId="164" fontId="4" fillId="0" borderId="5" xfId="0" applyFont="1" applyFill="1" applyBorder="1" applyAlignment="1">
      <alignment/>
    </xf>
    <xf numFmtId="164" fontId="4" fillId="0" borderId="6" xfId="0" applyFont="1" applyFill="1" applyBorder="1" applyAlignment="1">
      <alignment/>
    </xf>
    <xf numFmtId="164" fontId="4" fillId="3" borderId="0" xfId="0" applyFont="1" applyFill="1" applyBorder="1" applyAlignment="1">
      <alignment/>
    </xf>
    <xf numFmtId="164" fontId="3" fillId="0" borderId="16" xfId="0" applyFont="1" applyBorder="1" applyAlignment="1">
      <alignment horizontal="center" vertical="center"/>
    </xf>
    <xf numFmtId="164" fontId="4" fillId="0" borderId="17" xfId="0" applyFont="1" applyBorder="1" applyAlignment="1">
      <alignment horizontal="center" vertical="center"/>
    </xf>
    <xf numFmtId="164" fontId="6" fillId="0" borderId="18" xfId="0" applyFont="1" applyBorder="1" applyAlignment="1">
      <alignment horizontal="left"/>
    </xf>
    <xf numFmtId="164" fontId="0" fillId="0" borderId="13" xfId="0" applyBorder="1" applyAlignment="1">
      <alignment/>
    </xf>
    <xf numFmtId="166" fontId="4" fillId="0" borderId="14" xfId="0" applyNumberFormat="1" applyFont="1" applyBorder="1" applyAlignment="1">
      <alignment horizontal="left"/>
    </xf>
    <xf numFmtId="164" fontId="6" fillId="0" borderId="1" xfId="0" applyFont="1" applyBorder="1" applyAlignment="1">
      <alignment horizontal="left"/>
    </xf>
    <xf numFmtId="166" fontId="4" fillId="0" borderId="2" xfId="0" applyNumberFormat="1" applyFont="1" applyBorder="1" applyAlignment="1">
      <alignment horizontal="left"/>
    </xf>
    <xf numFmtId="164" fontId="7" fillId="0" borderId="19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4" fillId="0" borderId="20" xfId="0" applyFont="1" applyBorder="1" applyAlignment="1">
      <alignment horizontal="center"/>
    </xf>
    <xf numFmtId="164" fontId="8" fillId="0" borderId="21" xfId="0" applyFont="1" applyBorder="1" applyAlignment="1">
      <alignment horizontal="center"/>
    </xf>
    <xf numFmtId="164" fontId="4" fillId="0" borderId="22" xfId="0" applyFont="1" applyBorder="1" applyAlignment="1">
      <alignment horizontal="center"/>
    </xf>
    <xf numFmtId="164" fontId="8" fillId="0" borderId="22" xfId="0" applyFont="1" applyBorder="1" applyAlignment="1">
      <alignment horizontal="center"/>
    </xf>
    <xf numFmtId="164" fontId="8" fillId="0" borderId="23" xfId="0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8" fontId="2" fillId="0" borderId="24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167" fontId="4" fillId="0" borderId="25" xfId="0" applyNumberFormat="1" applyFont="1" applyBorder="1" applyAlignment="1">
      <alignment horizontal="center"/>
    </xf>
    <xf numFmtId="168" fontId="4" fillId="0" borderId="26" xfId="0" applyNumberFormat="1" applyFont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169" fontId="4" fillId="0" borderId="27" xfId="0" applyNumberFormat="1" applyFont="1" applyBorder="1" applyAlignment="1">
      <alignment horizontal="center"/>
    </xf>
    <xf numFmtId="168" fontId="4" fillId="0" borderId="28" xfId="0" applyNumberFormat="1" applyFont="1" applyBorder="1" applyAlignment="1">
      <alignment horizontal="center"/>
    </xf>
    <xf numFmtId="164" fontId="3" fillId="0" borderId="29" xfId="0" applyFont="1" applyBorder="1" applyAlignment="1">
      <alignment/>
    </xf>
    <xf numFmtId="164" fontId="0" fillId="0" borderId="30" xfId="0" applyBorder="1" applyAlignment="1">
      <alignment/>
    </xf>
    <xf numFmtId="164" fontId="4" fillId="0" borderId="31" xfId="0" applyFont="1" applyBorder="1" applyAlignment="1">
      <alignment/>
    </xf>
    <xf numFmtId="164" fontId="4" fillId="0" borderId="32" xfId="0" applyFont="1" applyBorder="1" applyAlignment="1">
      <alignment/>
    </xf>
    <xf numFmtId="164" fontId="4" fillId="0" borderId="33" xfId="0" applyFont="1" applyBorder="1" applyAlignment="1">
      <alignment horizontal="center"/>
    </xf>
    <xf numFmtId="164" fontId="4" fillId="0" borderId="24" xfId="0" applyFont="1" applyBorder="1" applyAlignment="1">
      <alignment horizontal="center"/>
    </xf>
    <xf numFmtId="164" fontId="4" fillId="0" borderId="34" xfId="0" applyFont="1" applyBorder="1" applyAlignment="1">
      <alignment horizontal="center"/>
    </xf>
    <xf numFmtId="165" fontId="2" fillId="0" borderId="33" xfId="0" applyNumberFormat="1" applyFont="1" applyBorder="1" applyAlignment="1" applyProtection="1">
      <alignment horizontal="center"/>
      <protection locked="0"/>
    </xf>
    <xf numFmtId="164" fontId="2" fillId="0" borderId="24" xfId="0" applyFont="1" applyBorder="1" applyAlignment="1" applyProtection="1">
      <alignment horizontal="center"/>
      <protection locked="0"/>
    </xf>
    <xf numFmtId="168" fontId="2" fillId="0" borderId="24" xfId="0" applyNumberFormat="1" applyFont="1" applyBorder="1" applyAlignment="1" applyProtection="1">
      <alignment horizontal="center"/>
      <protection locked="0"/>
    </xf>
    <xf numFmtId="168" fontId="2" fillId="0" borderId="15" xfId="0" applyNumberFormat="1" applyFont="1" applyBorder="1" applyAlignment="1" applyProtection="1">
      <alignment horizontal="center"/>
      <protection locked="0"/>
    </xf>
    <xf numFmtId="164" fontId="2" fillId="0" borderId="6" xfId="0" applyFont="1" applyBorder="1" applyAlignment="1" applyProtection="1">
      <alignment horizontal="center"/>
      <protection locked="0"/>
    </xf>
    <xf numFmtId="164" fontId="2" fillId="0" borderId="33" xfId="0" applyFont="1" applyBorder="1" applyAlignment="1" applyProtection="1">
      <alignment horizontal="center"/>
      <protection locked="0"/>
    </xf>
    <xf numFmtId="164" fontId="2" fillId="0" borderId="15" xfId="0" applyFont="1" applyBorder="1" applyAlignment="1" applyProtection="1">
      <alignment horizontal="center"/>
      <protection locked="0"/>
    </xf>
    <xf numFmtId="164" fontId="6" fillId="0" borderId="0" xfId="0" applyFont="1" applyAlignment="1">
      <alignment/>
    </xf>
    <xf numFmtId="164" fontId="6" fillId="0" borderId="0" xfId="0" applyFont="1" applyBorder="1" applyAlignment="1">
      <alignment/>
    </xf>
    <xf numFmtId="170" fontId="0" fillId="0" borderId="0" xfId="0" applyNumberFormat="1" applyAlignment="1">
      <alignment/>
    </xf>
    <xf numFmtId="170" fontId="0" fillId="4" borderId="35" xfId="0" applyNumberFormat="1" applyFont="1" applyFill="1" applyBorder="1" applyAlignment="1">
      <alignment horizontal="center"/>
    </xf>
    <xf numFmtId="164" fontId="0" fillId="4" borderId="36" xfId="0" applyFont="1" applyFill="1" applyBorder="1" applyAlignment="1">
      <alignment horizontal="center"/>
    </xf>
    <xf numFmtId="164" fontId="0" fillId="4" borderId="37" xfId="0" applyFont="1" applyFill="1" applyBorder="1" applyAlignment="1">
      <alignment/>
    </xf>
    <xf numFmtId="164" fontId="0" fillId="4" borderId="38" xfId="0" applyFill="1" applyBorder="1" applyAlignment="1">
      <alignment/>
    </xf>
    <xf numFmtId="170" fontId="0" fillId="0" borderId="39" xfId="0" applyNumberFormat="1" applyBorder="1" applyAlignment="1">
      <alignment horizontal="center"/>
    </xf>
    <xf numFmtId="170" fontId="0" fillId="0" borderId="4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64" fontId="0" fillId="4" borderId="33" xfId="0" applyFont="1" applyFill="1" applyBorder="1" applyAlignment="1">
      <alignment/>
    </xf>
    <xf numFmtId="171" fontId="0" fillId="4" borderId="15" xfId="0" applyNumberFormat="1" applyFill="1" applyBorder="1" applyAlignment="1">
      <alignment/>
    </xf>
    <xf numFmtId="170" fontId="0" fillId="0" borderId="33" xfId="0" applyNumberFormat="1" applyBorder="1" applyAlignment="1">
      <alignment horizontal="center"/>
    </xf>
    <xf numFmtId="170" fontId="0" fillId="0" borderId="34" xfId="0" applyNumberFormat="1" applyBorder="1" applyAlignment="1">
      <alignment horizontal="center"/>
    </xf>
    <xf numFmtId="164" fontId="0" fillId="4" borderId="41" xfId="0" applyFont="1" applyFill="1" applyBorder="1" applyAlignment="1">
      <alignment/>
    </xf>
    <xf numFmtId="171" fontId="0" fillId="4" borderId="42" xfId="0" applyNumberFormat="1" applyFill="1" applyBorder="1" applyAlignment="1">
      <alignment/>
    </xf>
    <xf numFmtId="170" fontId="0" fillId="0" borderId="41" xfId="0" applyNumberFormat="1" applyBorder="1" applyAlignment="1">
      <alignment horizontal="center"/>
    </xf>
    <xf numFmtId="170" fontId="0" fillId="0" borderId="43" xfId="0" applyNumberFormat="1" applyBorder="1" applyAlignment="1">
      <alignment horizontal="center"/>
    </xf>
    <xf numFmtId="164" fontId="9" fillId="0" borderId="0" xfId="0" applyFont="1" applyAlignment="1">
      <alignment/>
    </xf>
    <xf numFmtId="171" fontId="0" fillId="0" borderId="0" xfId="0" applyNumberFormat="1" applyAlignment="1">
      <alignment/>
    </xf>
    <xf numFmtId="172" fontId="0" fillId="5" borderId="0" xfId="0" applyNumberFormat="1" applyFill="1" applyAlignment="1" applyProtection="1">
      <alignment/>
      <protection locked="0"/>
    </xf>
    <xf numFmtId="167" fontId="0" fillId="0" borderId="0" xfId="0" applyNumberFormat="1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7" fontId="4" fillId="0" borderId="24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 vertical="center"/>
    </xf>
    <xf numFmtId="173" fontId="0" fillId="0" borderId="24" xfId="0" applyNumberFormat="1" applyFont="1" applyBorder="1" applyAlignment="1">
      <alignment horizontal="center"/>
    </xf>
    <xf numFmtId="174" fontId="0" fillId="0" borderId="24" xfId="0" applyNumberFormat="1" applyFont="1" applyBorder="1" applyAlignment="1">
      <alignment horizontal="center"/>
    </xf>
    <xf numFmtId="175" fontId="0" fillId="0" borderId="24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7" fontId="0" fillId="0" borderId="44" xfId="0" applyNumberFormat="1" applyFont="1" applyBorder="1" applyAlignment="1">
      <alignment horizontal="center"/>
    </xf>
    <xf numFmtId="167" fontId="4" fillId="0" borderId="45" xfId="0" applyNumberFormat="1" applyFont="1" applyBorder="1" applyAlignment="1">
      <alignment horizontal="center"/>
    </xf>
    <xf numFmtId="173" fontId="6" fillId="0" borderId="46" xfId="0" applyNumberFormat="1" applyFont="1" applyBorder="1" applyAlignment="1">
      <alignment horizontal="center"/>
    </xf>
    <xf numFmtId="174" fontId="6" fillId="0" borderId="46" xfId="0" applyNumberFormat="1" applyFont="1" applyBorder="1" applyAlignment="1">
      <alignment horizontal="center"/>
    </xf>
    <xf numFmtId="175" fontId="6" fillId="0" borderId="47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76" fontId="0" fillId="0" borderId="24" xfId="0" applyNumberFormat="1" applyFont="1" applyBorder="1" applyAlignment="1">
      <alignment horizontal="center"/>
    </xf>
    <xf numFmtId="176" fontId="6" fillId="0" borderId="46" xfId="0" applyNumberFormat="1" applyFont="1" applyBorder="1" applyAlignment="1">
      <alignment horizontal="center"/>
    </xf>
    <xf numFmtId="176" fontId="6" fillId="0" borderId="4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9">
      <selection activeCell="B9" sqref="B9"/>
    </sheetView>
  </sheetViews>
  <sheetFormatPr defaultColWidth="11.421875" defaultRowHeight="12.75"/>
  <cols>
    <col min="1" max="1" width="16.57421875" style="1" customWidth="1"/>
    <col min="2" max="2" width="13.00390625" style="2" customWidth="1"/>
    <col min="3" max="3" width="17.00390625" style="2" customWidth="1"/>
    <col min="4" max="4" width="13.28125" style="3" customWidth="1"/>
    <col min="5" max="16384" width="11.421875" style="4" customWidth="1"/>
  </cols>
  <sheetData>
    <row r="1" spans="1:5" s="6" customFormat="1" ht="28.5" customHeight="1">
      <c r="A1" s="5" t="s">
        <v>0</v>
      </c>
      <c r="B1" s="5"/>
      <c r="C1" s="5"/>
      <c r="D1" s="5"/>
      <c r="E1" s="5"/>
    </row>
    <row r="2" spans="1:5" s="12" customFormat="1" ht="19.5" customHeight="1">
      <c r="A2" s="7" t="s">
        <v>1</v>
      </c>
      <c r="B2" s="8"/>
      <c r="C2" s="9" t="s">
        <v>2</v>
      </c>
      <c r="D2" s="10"/>
      <c r="E2" s="11"/>
    </row>
    <row r="3" spans="1:5" s="12" customFormat="1" ht="19.5" customHeight="1">
      <c r="A3" s="13" t="s">
        <v>3</v>
      </c>
      <c r="B3" s="14"/>
      <c r="C3" s="15"/>
      <c r="D3" s="10"/>
      <c r="E3" s="11"/>
    </row>
    <row r="4" spans="1:5" s="12" customFormat="1" ht="19.5" customHeight="1">
      <c r="A4" s="16" t="s">
        <v>4</v>
      </c>
      <c r="B4" s="17"/>
      <c r="C4" s="10" t="s">
        <v>5</v>
      </c>
      <c r="D4" s="10"/>
      <c r="E4" s="11"/>
    </row>
    <row r="5" spans="1:5" s="12" customFormat="1" ht="19.5" customHeight="1">
      <c r="A5" s="13" t="s">
        <v>6</v>
      </c>
      <c r="B5" s="14"/>
      <c r="C5" s="10"/>
      <c r="D5" s="10"/>
      <c r="E5" s="18"/>
    </row>
    <row r="6" spans="1:5" s="12" customFormat="1" ht="19.5" customHeight="1">
      <c r="A6" s="19" t="s">
        <v>7</v>
      </c>
      <c r="B6" s="20"/>
      <c r="C6" s="20"/>
      <c r="D6" s="20"/>
      <c r="E6" s="21"/>
    </row>
    <row r="7" spans="1:5" s="23" customFormat="1" ht="30" customHeight="1">
      <c r="A7" s="22" t="s">
        <v>8</v>
      </c>
      <c r="B7" s="22"/>
      <c r="C7" s="22"/>
      <c r="D7" s="22"/>
      <c r="E7" s="22"/>
    </row>
    <row r="8" spans="1:5" s="12" customFormat="1" ht="19.5" customHeight="1">
      <c r="A8" s="13" t="s">
        <v>9</v>
      </c>
      <c r="B8" s="24"/>
      <c r="C8" s="25"/>
      <c r="D8" s="26"/>
      <c r="E8" s="27"/>
    </row>
    <row r="9" spans="1:5" s="12" customFormat="1" ht="19.5" customHeight="1">
      <c r="A9" s="13" t="s">
        <v>10</v>
      </c>
      <c r="B9" s="28"/>
      <c r="C9" s="29" t="s">
        <v>11</v>
      </c>
      <c r="D9" s="30" t="e">
        <f>1/(B9*24)</f>
        <v>#DIV/0!</v>
      </c>
      <c r="E9" s="31"/>
    </row>
    <row r="10" spans="1:5" s="35" customFormat="1" ht="16.5" customHeight="1">
      <c r="A10" s="32" t="s">
        <v>12</v>
      </c>
      <c r="B10" s="26"/>
      <c r="C10" s="33"/>
      <c r="D10" s="33"/>
      <c r="E10" s="34"/>
    </row>
    <row r="11" spans="1:5" s="6" customFormat="1" ht="24.75" customHeight="1">
      <c r="A11" s="36" t="s">
        <v>13</v>
      </c>
      <c r="B11" s="36"/>
      <c r="C11" s="36"/>
      <c r="D11" s="36"/>
      <c r="E11" s="36"/>
    </row>
    <row r="12" spans="1:5" s="12" customFormat="1" ht="15" customHeight="1">
      <c r="A12" s="37" t="s">
        <v>14</v>
      </c>
      <c r="B12" s="37"/>
      <c r="C12" s="37"/>
      <c r="D12" s="37"/>
      <c r="E12" s="37"/>
    </row>
    <row r="13" spans="1:5" s="12" customFormat="1" ht="19.5" customHeight="1">
      <c r="A13" s="38" t="s">
        <v>15</v>
      </c>
      <c r="B13" s="26"/>
      <c r="C13" s="39"/>
      <c r="D13" s="25"/>
      <c r="E13" s="40" t="e">
        <f>D9*100/65</f>
        <v>#DIV/0!</v>
      </c>
    </row>
    <row r="14" spans="1:5" s="12" customFormat="1" ht="19.5" customHeight="1">
      <c r="A14" s="38" t="s">
        <v>16</v>
      </c>
      <c r="B14" s="26"/>
      <c r="C14" s="39"/>
      <c r="D14" s="25"/>
      <c r="E14" s="40" t="e">
        <f>(D9)*100/70</f>
        <v>#DIV/0!</v>
      </c>
    </row>
    <row r="15" spans="1:5" s="12" customFormat="1" ht="19.5" customHeight="1">
      <c r="A15" s="41" t="s">
        <v>17</v>
      </c>
      <c r="C15"/>
      <c r="D15" s="25"/>
      <c r="E15" s="42" t="e">
        <f>D9*100/80</f>
        <v>#DIV/0!</v>
      </c>
    </row>
    <row r="16" spans="1:5" s="44" customFormat="1" ht="25.5" customHeight="1">
      <c r="A16" s="43" t="s">
        <v>18</v>
      </c>
      <c r="B16" s="43"/>
      <c r="C16" s="43"/>
      <c r="D16" s="43"/>
      <c r="E16" s="43"/>
    </row>
    <row r="17" spans="1:5" s="23" customFormat="1" ht="25.5" customHeight="1">
      <c r="A17" s="45" t="s">
        <v>19</v>
      </c>
      <c r="B17" s="46" t="s">
        <v>20</v>
      </c>
      <c r="C17" s="47" t="s">
        <v>21</v>
      </c>
      <c r="D17" s="48" t="s">
        <v>22</v>
      </c>
      <c r="E17" s="49" t="s">
        <v>23</v>
      </c>
    </row>
    <row r="18" spans="1:5" s="23" customFormat="1" ht="25.5" customHeight="1">
      <c r="A18" s="50">
        <v>1.15</v>
      </c>
      <c r="B18" s="51" t="e">
        <f>B21*100/115</f>
        <v>#DIV/0!</v>
      </c>
      <c r="C18" s="52" t="e">
        <f>C21*100/115</f>
        <v>#DIV/0!</v>
      </c>
      <c r="D18" s="53" t="e">
        <f aca="true" t="shared" si="0" ref="D18:D25">((1/3600)/0.8)*100/(B18/86400)</f>
        <v>#DIV/0!</v>
      </c>
      <c r="E18" s="54">
        <f>B9*1.15</f>
        <v>0</v>
      </c>
    </row>
    <row r="19" spans="1:5" s="23" customFormat="1" ht="25.5" customHeight="1">
      <c r="A19" s="50">
        <v>1.1</v>
      </c>
      <c r="B19" s="51" t="e">
        <f>B21*100/110</f>
        <v>#DIV/0!</v>
      </c>
      <c r="C19" s="52" t="e">
        <f>C21*100/110</f>
        <v>#DIV/0!</v>
      </c>
      <c r="D19" s="53" t="e">
        <f t="shared" si="0"/>
        <v>#DIV/0!</v>
      </c>
      <c r="E19" s="54">
        <f>B9*1.1</f>
        <v>0</v>
      </c>
    </row>
    <row r="20" spans="1:5" s="23" customFormat="1" ht="25.5" customHeight="1">
      <c r="A20" s="50">
        <v>1.05</v>
      </c>
      <c r="B20" s="51" t="e">
        <f>(B21*100/105)</f>
        <v>#DIV/0!</v>
      </c>
      <c r="C20" s="52" t="e">
        <f>C21*100/105</f>
        <v>#DIV/0!</v>
      </c>
      <c r="D20" s="53" t="e">
        <f t="shared" si="0"/>
        <v>#DIV/0!</v>
      </c>
      <c r="E20" s="54">
        <f>B9*1.05</f>
        <v>0</v>
      </c>
    </row>
    <row r="21" spans="1:5" s="23" customFormat="1" ht="22.5" customHeight="1">
      <c r="A21" s="55">
        <v>1</v>
      </c>
      <c r="B21" s="56" t="e">
        <f>C21/10*3600*24</f>
        <v>#DIV/0!</v>
      </c>
      <c r="C21" s="57" t="e">
        <f>D9</f>
        <v>#DIV/0!</v>
      </c>
      <c r="D21" s="58" t="e">
        <f t="shared" si="0"/>
        <v>#DIV/0!</v>
      </c>
      <c r="E21" s="59">
        <f>B9</f>
        <v>0</v>
      </c>
    </row>
    <row r="22" spans="1:5" s="23" customFormat="1" ht="25.5" customHeight="1">
      <c r="A22" s="50">
        <v>0.95</v>
      </c>
      <c r="B22" s="51" t="e">
        <f>B21*100/95</f>
        <v>#DIV/0!</v>
      </c>
      <c r="C22" s="52" t="e">
        <f>C21*100/95</f>
        <v>#DIV/0!</v>
      </c>
      <c r="D22" s="53" t="e">
        <f t="shared" si="0"/>
        <v>#DIV/0!</v>
      </c>
      <c r="E22" s="54">
        <f>B9*0.95</f>
        <v>0</v>
      </c>
    </row>
    <row r="23" spans="1:5" s="23" customFormat="1" ht="25.5" customHeight="1">
      <c r="A23" s="50">
        <v>0.9</v>
      </c>
      <c r="B23" s="51" t="e">
        <f>B21*100/90</f>
        <v>#DIV/0!</v>
      </c>
      <c r="C23" s="52" t="e">
        <f>C21*100/90</f>
        <v>#DIV/0!</v>
      </c>
      <c r="D23" s="53" t="e">
        <f t="shared" si="0"/>
        <v>#DIV/0!</v>
      </c>
      <c r="E23" s="54">
        <f>B9*0.9</f>
        <v>0</v>
      </c>
    </row>
    <row r="24" spans="1:5" s="23" customFormat="1" ht="25.5" customHeight="1">
      <c r="A24" s="50">
        <v>0.85</v>
      </c>
      <c r="B24" s="51" t="e">
        <f>B21*100/85</f>
        <v>#DIV/0!</v>
      </c>
      <c r="C24" s="52" t="e">
        <f>C21*100/85</f>
        <v>#DIV/0!</v>
      </c>
      <c r="D24" s="53" t="e">
        <f t="shared" si="0"/>
        <v>#DIV/0!</v>
      </c>
      <c r="E24" s="54">
        <f>B9*0.85</f>
        <v>0</v>
      </c>
    </row>
    <row r="25" spans="1:5" s="23" customFormat="1" ht="25.5" customHeight="1">
      <c r="A25" s="50">
        <v>0.8</v>
      </c>
      <c r="B25" s="51" t="e">
        <f>B21*100/80</f>
        <v>#DIV/0!</v>
      </c>
      <c r="C25" s="52" t="e">
        <f>C21*100/80</f>
        <v>#DIV/0!</v>
      </c>
      <c r="D25" s="53" t="e">
        <f t="shared" si="0"/>
        <v>#DIV/0!</v>
      </c>
      <c r="E25" s="54">
        <f>B9*0.8</f>
        <v>0</v>
      </c>
    </row>
    <row r="26" spans="1:5" s="12" customFormat="1" ht="30" customHeight="1">
      <c r="A26" s="60" t="s">
        <v>24</v>
      </c>
      <c r="B26" s="61"/>
      <c r="C26" s="62"/>
      <c r="D26" s="62"/>
      <c r="E26" s="63"/>
    </row>
    <row r="27" spans="1:5" s="23" customFormat="1" ht="16.5" customHeight="1">
      <c r="A27" s="64" t="s">
        <v>25</v>
      </c>
      <c r="B27" s="65" t="s">
        <v>26</v>
      </c>
      <c r="C27" s="65" t="s">
        <v>27</v>
      </c>
      <c r="D27" s="66" t="s">
        <v>28</v>
      </c>
      <c r="E27" s="66"/>
    </row>
    <row r="28" spans="1:5" ht="16.5" customHeight="1">
      <c r="A28" s="67"/>
      <c r="B28" s="68"/>
      <c r="C28" s="69"/>
      <c r="D28" s="70"/>
      <c r="E28" s="71"/>
    </row>
    <row r="29" spans="1:5" ht="16.5" customHeight="1">
      <c r="A29" s="67"/>
      <c r="B29" s="68"/>
      <c r="C29" s="69"/>
      <c r="D29" s="70"/>
      <c r="E29" s="71"/>
    </row>
    <row r="30" spans="1:5" ht="16.5" customHeight="1">
      <c r="A30" s="72"/>
      <c r="B30" s="68"/>
      <c r="C30" s="68"/>
      <c r="D30" s="73"/>
      <c r="E30" s="71"/>
    </row>
    <row r="31" spans="1:5" ht="19.5" customHeight="1">
      <c r="A31" s="2"/>
      <c r="D31" s="2"/>
      <c r="E31" s="2"/>
    </row>
    <row r="32" spans="1:5" ht="19.5" customHeight="1">
      <c r="A32"/>
      <c r="B32"/>
      <c r="C32"/>
      <c r="D32"/>
      <c r="E32"/>
    </row>
    <row r="33" spans="1:5" ht="19.5" customHeight="1">
      <c r="A33"/>
      <c r="B33"/>
      <c r="C33"/>
      <c r="D33"/>
      <c r="E33"/>
    </row>
    <row r="34" spans="1:5" ht="19.5" customHeight="1">
      <c r="A34"/>
      <c r="B34"/>
      <c r="C34"/>
      <c r="D34"/>
      <c r="E34"/>
    </row>
    <row r="35" spans="1:5" ht="19.5" customHeight="1">
      <c r="A35"/>
      <c r="B35"/>
      <c r="C35"/>
      <c r="D35"/>
      <c r="E35"/>
    </row>
    <row r="36" spans="1:5" ht="19.5" customHeight="1">
      <c r="A36"/>
      <c r="B36"/>
      <c r="C36"/>
      <c r="D36"/>
      <c r="E36"/>
    </row>
    <row r="37" spans="1:5" ht="19.5" customHeight="1">
      <c r="A37"/>
      <c r="B37"/>
      <c r="C37"/>
      <c r="D37"/>
      <c r="E37"/>
    </row>
    <row r="38" spans="1:5" ht="19.5" customHeight="1">
      <c r="A38"/>
      <c r="B38"/>
      <c r="C38"/>
      <c r="D38"/>
      <c r="E38"/>
    </row>
    <row r="39" spans="1:5" ht="19.5" customHeight="1">
      <c r="A39"/>
      <c r="B39"/>
      <c r="C39"/>
      <c r="D39"/>
      <c r="E39"/>
    </row>
    <row r="40" spans="1:5" s="75" customFormat="1" ht="19.5" customHeight="1">
      <c r="A40" s="74"/>
      <c r="B40" s="74"/>
      <c r="C40" s="74"/>
      <c r="D40" s="74"/>
      <c r="E40" s="74"/>
    </row>
    <row r="41" spans="1:5" ht="19.5" customHeight="1">
      <c r="A41"/>
      <c r="B41"/>
      <c r="C41"/>
      <c r="D41"/>
      <c r="E41"/>
    </row>
    <row r="42" spans="1:5" ht="19.5" customHeight="1">
      <c r="A42"/>
      <c r="B42"/>
      <c r="C42"/>
      <c r="D42"/>
      <c r="E42"/>
    </row>
    <row r="43" spans="1:5" ht="19.5" customHeight="1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</sheetData>
  <sheetProtection sheet="1" selectLockedCells="1"/>
  <mergeCells count="6">
    <mergeCell ref="A1:E1"/>
    <mergeCell ref="A7:E7"/>
    <mergeCell ref="A11:E11"/>
    <mergeCell ref="A12:E12"/>
    <mergeCell ref="A16:E16"/>
    <mergeCell ref="D27:E27"/>
  </mergeCells>
  <printOptions horizontalCentered="1" verticalCentered="1"/>
  <pageMargins left="0.3701388888888889" right="0.4201388888888889" top="0.85" bottom="0.75" header="0.4722222222222222" footer="0.75"/>
  <pageSetup horizontalDpi="300" verticalDpi="300" orientation="portrait" paperSize="9"/>
  <headerFooter alignWithMargins="0">
    <oddHeader xml:space="preserve">&amp;C&amp;"Comic Sans MS,Normal"&amp;20TEST  VMA.&amp;R&amp;"Comic Sans MS,Normal"&amp;12 </oddHeader>
    <oddFooter>&amp;R&amp;8DELYS Stéphane  &amp;D.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6:G49"/>
  <sheetViews>
    <sheetView workbookViewId="0" topLeftCell="A16">
      <selection activeCell="D35" sqref="D35"/>
    </sheetView>
  </sheetViews>
  <sheetFormatPr defaultColWidth="11.421875" defaultRowHeight="12.75"/>
  <cols>
    <col min="2" max="2" width="14.421875" style="0" customWidth="1"/>
    <col min="4" max="4" width="11.421875" style="76" customWidth="1"/>
  </cols>
  <sheetData>
    <row r="6" spans="4:5" ht="12.75">
      <c r="D6" s="77" t="s">
        <v>29</v>
      </c>
      <c r="E6" s="78" t="s">
        <v>30</v>
      </c>
    </row>
    <row r="7" spans="2:6" ht="12.75">
      <c r="B7" s="79" t="s">
        <v>31</v>
      </c>
      <c r="C7" s="80">
        <v>42.195</v>
      </c>
      <c r="D7" s="81" t="e">
        <f>(principal!C25*C7)</f>
        <v>#DIV/0!</v>
      </c>
      <c r="E7" s="82">
        <f>(principal!C25)</f>
        <v>0</v>
      </c>
      <c r="F7" s="83"/>
    </row>
    <row r="8" spans="2:5" ht="12.75">
      <c r="B8" s="84" t="s">
        <v>32</v>
      </c>
      <c r="C8" s="85">
        <v>21.1</v>
      </c>
      <c r="D8" s="86" t="e">
        <f>(principal!C24*C8)</f>
        <v>#DIV/0!</v>
      </c>
      <c r="E8" s="87">
        <f>(principal!C24)</f>
        <v>0</v>
      </c>
    </row>
    <row r="9" spans="2:5" ht="12.75">
      <c r="B9" s="88" t="s">
        <v>33</v>
      </c>
      <c r="C9" s="89">
        <v>10</v>
      </c>
      <c r="D9" s="90" t="e">
        <f>(principal!C23*C9)</f>
        <v>#DIV/0!</v>
      </c>
      <c r="E9" s="91">
        <f>(principal!C23)</f>
        <v>0</v>
      </c>
    </row>
    <row r="11" ht="12.75">
      <c r="C11" s="92" t="s">
        <v>34</v>
      </c>
    </row>
    <row r="12" spans="4:6" ht="12.75">
      <c r="D12" t="s">
        <v>32</v>
      </c>
      <c r="E12" s="93">
        <v>21.1</v>
      </c>
      <c r="F12" s="76" t="e">
        <f aca="true" t="shared" si="0" ref="F12:F17">$E$7*E12</f>
        <v>#DIV/0!</v>
      </c>
    </row>
    <row r="13" spans="4:6" ht="12.75">
      <c r="D13" t="s">
        <v>33</v>
      </c>
      <c r="E13" s="93">
        <v>10</v>
      </c>
      <c r="F13" s="76" t="e">
        <f t="shared" si="0"/>
        <v>#DIV/0!</v>
      </c>
    </row>
    <row r="14" spans="4:6" ht="12.75">
      <c r="D14" t="s">
        <v>35</v>
      </c>
      <c r="E14" s="93">
        <v>7</v>
      </c>
      <c r="F14" s="76" t="e">
        <f t="shared" si="0"/>
        <v>#DIV/0!</v>
      </c>
    </row>
    <row r="15" spans="4:6" ht="12.75">
      <c r="D15" t="s">
        <v>36</v>
      </c>
      <c r="E15" s="93">
        <v>5</v>
      </c>
      <c r="F15" s="76" t="e">
        <f t="shared" si="0"/>
        <v>#DIV/0!</v>
      </c>
    </row>
    <row r="16" spans="4:6" ht="12.75">
      <c r="D16" t="s">
        <v>37</v>
      </c>
      <c r="E16" s="93">
        <v>3</v>
      </c>
      <c r="F16" s="76" t="e">
        <f t="shared" si="0"/>
        <v>#DIV/0!</v>
      </c>
    </row>
    <row r="17" spans="4:6" ht="12.75">
      <c r="D17" t="s">
        <v>38</v>
      </c>
      <c r="E17" s="93">
        <v>2</v>
      </c>
      <c r="F17" s="76" t="e">
        <f t="shared" si="0"/>
        <v>#DIV/0!</v>
      </c>
    </row>
    <row r="18" spans="4:6" ht="12.75">
      <c r="D18"/>
      <c r="E18" s="93"/>
      <c r="F18" s="76"/>
    </row>
    <row r="19" spans="3:6" ht="12.75">
      <c r="C19" s="92" t="s">
        <v>39</v>
      </c>
      <c r="D19"/>
      <c r="E19" s="93"/>
      <c r="F19" s="76"/>
    </row>
    <row r="20" spans="4:6" ht="12.75">
      <c r="D20" t="s">
        <v>33</v>
      </c>
      <c r="E20" s="93">
        <v>10</v>
      </c>
      <c r="F20" s="76" t="e">
        <f>$E$8*E20</f>
        <v>#DIV/0!</v>
      </c>
    </row>
    <row r="21" spans="4:6" ht="12.75">
      <c r="D21" t="s">
        <v>35</v>
      </c>
      <c r="E21" s="93">
        <v>7</v>
      </c>
      <c r="F21" s="76" t="e">
        <f>$E$8*E21</f>
        <v>#DIV/0!</v>
      </c>
    </row>
    <row r="22" spans="4:6" ht="12.75">
      <c r="D22" t="s">
        <v>36</v>
      </c>
      <c r="E22" s="93">
        <v>5</v>
      </c>
      <c r="F22" s="76" t="e">
        <f>$E$8*E22</f>
        <v>#DIV/0!</v>
      </c>
    </row>
    <row r="23" spans="4:6" ht="12.75">
      <c r="D23" t="s">
        <v>37</v>
      </c>
      <c r="E23" s="93">
        <v>3</v>
      </c>
      <c r="F23" s="76" t="e">
        <f>$E$8*E23</f>
        <v>#DIV/0!</v>
      </c>
    </row>
    <row r="24" spans="4:6" ht="12.75">
      <c r="D24" t="s">
        <v>38</v>
      </c>
      <c r="E24" s="93">
        <v>2</v>
      </c>
      <c r="F24" s="76" t="e">
        <f>$E$8*E24</f>
        <v>#DIV/0!</v>
      </c>
    </row>
    <row r="25" spans="4:6" ht="12.75">
      <c r="D25"/>
      <c r="E25" s="93"/>
      <c r="F25" s="76"/>
    </row>
    <row r="26" spans="3:6" ht="12.75">
      <c r="C26" s="92" t="s">
        <v>40</v>
      </c>
      <c r="D26"/>
      <c r="E26" s="93"/>
      <c r="F26" s="76"/>
    </row>
    <row r="27" spans="4:6" ht="12.75">
      <c r="D27" t="s">
        <v>35</v>
      </c>
      <c r="E27" s="93">
        <v>7</v>
      </c>
      <c r="F27" s="76" t="e">
        <f>$E$9*E27</f>
        <v>#DIV/0!</v>
      </c>
    </row>
    <row r="28" spans="4:6" ht="12.75">
      <c r="D28" t="s">
        <v>36</v>
      </c>
      <c r="E28" s="93">
        <v>5</v>
      </c>
      <c r="F28" s="76" t="e">
        <f>$E$9*E28</f>
        <v>#DIV/0!</v>
      </c>
    </row>
    <row r="29" spans="4:6" ht="12.75">
      <c r="D29" t="s">
        <v>37</v>
      </c>
      <c r="E29" s="93">
        <v>3</v>
      </c>
      <c r="F29" s="76" t="e">
        <f>$E$9*E29</f>
        <v>#DIV/0!</v>
      </c>
    </row>
    <row r="30" spans="4:6" ht="12.75">
      <c r="D30" t="s">
        <v>38</v>
      </c>
      <c r="E30" s="93">
        <v>2</v>
      </c>
      <c r="F30" s="76" t="e">
        <f>$E$9*E30</f>
        <v>#DIV/0!</v>
      </c>
    </row>
    <row r="35" spans="2:4" ht="12.75">
      <c r="B35" t="s">
        <v>41</v>
      </c>
      <c r="D35" s="94">
        <v>0.002662037037037037</v>
      </c>
    </row>
    <row r="37" spans="3:7" ht="12.75">
      <c r="C37" t="s">
        <v>42</v>
      </c>
      <c r="E37" t="s">
        <v>31</v>
      </c>
      <c r="F37">
        <v>42.195</v>
      </c>
      <c r="G37" s="76">
        <f aca="true" t="shared" si="1" ref="G37:G43">$D$35*F37</f>
        <v>0.11232465277777777</v>
      </c>
    </row>
    <row r="38" spans="5:7" ht="12.75">
      <c r="E38" t="s">
        <v>32</v>
      </c>
      <c r="F38" s="93">
        <v>21.1</v>
      </c>
      <c r="G38" s="76">
        <f t="shared" si="1"/>
        <v>0.056168981481481486</v>
      </c>
    </row>
    <row r="39" spans="5:7" ht="12.75">
      <c r="E39" t="s">
        <v>33</v>
      </c>
      <c r="F39" s="93">
        <v>10</v>
      </c>
      <c r="G39" s="76">
        <f t="shared" si="1"/>
        <v>0.02662037037037037</v>
      </c>
    </row>
    <row r="40" spans="5:7" ht="12.75">
      <c r="E40" t="s">
        <v>35</v>
      </c>
      <c r="F40" s="93">
        <v>7</v>
      </c>
      <c r="G40" s="76">
        <f t="shared" si="1"/>
        <v>0.01863425925925926</v>
      </c>
    </row>
    <row r="41" spans="5:7" ht="12.75">
      <c r="E41" t="s">
        <v>36</v>
      </c>
      <c r="F41" s="93">
        <v>5</v>
      </c>
      <c r="G41" s="76">
        <f t="shared" si="1"/>
        <v>0.013310185185185185</v>
      </c>
    </row>
    <row r="42" spans="5:7" ht="12.75">
      <c r="E42" t="s">
        <v>37</v>
      </c>
      <c r="F42" s="93">
        <v>3</v>
      </c>
      <c r="G42" s="76">
        <f t="shared" si="1"/>
        <v>0.00798611111111111</v>
      </c>
    </row>
    <row r="43" spans="5:7" ht="12.75">
      <c r="E43" t="s">
        <v>38</v>
      </c>
      <c r="F43" s="93">
        <v>2</v>
      </c>
      <c r="G43" s="76">
        <f t="shared" si="1"/>
        <v>0.005324074074074074</v>
      </c>
    </row>
    <row r="45" ht="12.75">
      <c r="C45" t="s">
        <v>43</v>
      </c>
    </row>
    <row r="47" spans="3:4" ht="12.75">
      <c r="C47" s="95">
        <v>0.9</v>
      </c>
      <c r="D47" s="76">
        <f>$D$35*1.1</f>
        <v>0.002928240740740741</v>
      </c>
    </row>
    <row r="48" spans="3:4" ht="12.75">
      <c r="C48" s="95">
        <v>0.85</v>
      </c>
      <c r="D48" s="76">
        <f>$D$35*1.15</f>
        <v>0.0030613425925925925</v>
      </c>
    </row>
    <row r="49" spans="3:4" ht="12.75">
      <c r="C49" s="95">
        <v>0.8</v>
      </c>
      <c r="D49" s="76">
        <f>$D$35*1.2</f>
        <v>0.003194444444444444</v>
      </c>
    </row>
  </sheetData>
  <sheetProtection sheet="1" select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G14" sqref="G14"/>
    </sheetView>
  </sheetViews>
  <sheetFormatPr defaultColWidth="11.421875" defaultRowHeight="12.75"/>
  <cols>
    <col min="1" max="1" width="11.421875" style="96" customWidth="1"/>
  </cols>
  <sheetData>
    <row r="2" spans="1:7" ht="12.75">
      <c r="A2" s="97" t="str">
        <f>principal!A2</f>
        <v>NOM : </v>
      </c>
      <c r="B2" s="97"/>
      <c r="C2" s="97"/>
      <c r="E2" s="98" t="str">
        <f>principal!C2</f>
        <v>Prénom : </v>
      </c>
      <c r="F2" s="98"/>
      <c r="G2" s="98"/>
    </row>
    <row r="6" spans="1:7" s="100" customFormat="1" ht="19.5" customHeight="1">
      <c r="A6" s="65"/>
      <c r="B6" s="99">
        <v>0.6</v>
      </c>
      <c r="C6" s="99">
        <v>0.65</v>
      </c>
      <c r="D6" s="99">
        <v>0.7</v>
      </c>
      <c r="E6" s="99">
        <v>0.75</v>
      </c>
      <c r="F6" s="99">
        <v>0.8</v>
      </c>
      <c r="G6" s="99">
        <v>0.85</v>
      </c>
    </row>
    <row r="7" spans="1:7" ht="19.5" customHeight="1">
      <c r="A7" s="65" t="s">
        <v>44</v>
      </c>
      <c r="B7" s="101" t="e">
        <f>D23/0.6</f>
        <v>#DIV/0!</v>
      </c>
      <c r="C7" s="101" t="e">
        <f>D23/0.65</f>
        <v>#DIV/0!</v>
      </c>
      <c r="D7" s="101" t="e">
        <f>D23/0.7</f>
        <v>#DIV/0!</v>
      </c>
      <c r="E7" s="101" t="e">
        <f>D23/0.75</f>
        <v>#DIV/0!</v>
      </c>
      <c r="F7" s="101" t="e">
        <f>D23/0.8</f>
        <v>#DIV/0!</v>
      </c>
      <c r="G7" s="101" t="e">
        <f>D23/0.85</f>
        <v>#DIV/0!</v>
      </c>
    </row>
    <row r="8" spans="1:7" ht="19.5" customHeight="1">
      <c r="A8" s="65" t="s">
        <v>45</v>
      </c>
      <c r="B8" s="102" t="e">
        <f>D24/0.6</f>
        <v>#DIV/0!</v>
      </c>
      <c r="C8" s="101" t="e">
        <f aca="true" t="shared" si="0" ref="C8:C18">D24/0.65</f>
        <v>#DIV/0!</v>
      </c>
      <c r="D8" s="101" t="e">
        <f aca="true" t="shared" si="1" ref="D8:D18">D24/0.7</f>
        <v>#DIV/0!</v>
      </c>
      <c r="E8" s="101" t="e">
        <f aca="true" t="shared" si="2" ref="E8:E18">D24/0.75</f>
        <v>#DIV/0!</v>
      </c>
      <c r="F8" s="101" t="e">
        <f aca="true" t="shared" si="3" ref="F8:F18">D24/0.8</f>
        <v>#DIV/0!</v>
      </c>
      <c r="G8" s="101" t="e">
        <f aca="true" t="shared" si="4" ref="G8:G18">D24/0.85</f>
        <v>#DIV/0!</v>
      </c>
    </row>
    <row r="9" spans="1:7" ht="19.5" customHeight="1">
      <c r="A9" s="65" t="s">
        <v>46</v>
      </c>
      <c r="B9" s="102" t="e">
        <f>D25/0.6</f>
        <v>#DIV/0!</v>
      </c>
      <c r="C9" s="102" t="e">
        <f t="shared" si="0"/>
        <v>#DIV/0!</v>
      </c>
      <c r="D9" s="102" t="e">
        <f t="shared" si="1"/>
        <v>#DIV/0!</v>
      </c>
      <c r="E9" s="102" t="e">
        <f t="shared" si="2"/>
        <v>#DIV/0!</v>
      </c>
      <c r="F9" s="102" t="e">
        <f t="shared" si="3"/>
        <v>#DIV/0!</v>
      </c>
      <c r="G9" s="102" t="e">
        <f t="shared" si="4"/>
        <v>#DIV/0!</v>
      </c>
    </row>
    <row r="10" spans="1:7" ht="19.5" customHeight="1">
      <c r="A10" s="65" t="s">
        <v>47</v>
      </c>
      <c r="B10" s="102" t="e">
        <f>D26/0.6</f>
        <v>#DIV/0!</v>
      </c>
      <c r="C10" s="102" t="e">
        <f t="shared" si="0"/>
        <v>#DIV/0!</v>
      </c>
      <c r="D10" s="102" t="e">
        <f t="shared" si="1"/>
        <v>#DIV/0!</v>
      </c>
      <c r="E10" s="102" t="e">
        <f t="shared" si="2"/>
        <v>#DIV/0!</v>
      </c>
      <c r="F10" s="102" t="e">
        <f t="shared" si="3"/>
        <v>#DIV/0!</v>
      </c>
      <c r="G10" s="102" t="e">
        <f t="shared" si="4"/>
        <v>#DIV/0!</v>
      </c>
    </row>
    <row r="11" spans="1:7" ht="19.5" customHeight="1">
      <c r="A11" s="65" t="s">
        <v>48</v>
      </c>
      <c r="B11" s="102" t="e">
        <f aca="true" t="shared" si="5" ref="B11:B18">D27/0.6</f>
        <v>#DIV/0!</v>
      </c>
      <c r="C11" s="102" t="e">
        <f t="shared" si="0"/>
        <v>#DIV/0!</v>
      </c>
      <c r="D11" s="102" t="e">
        <f t="shared" si="1"/>
        <v>#DIV/0!</v>
      </c>
      <c r="E11" s="102" t="e">
        <f t="shared" si="2"/>
        <v>#DIV/0!</v>
      </c>
      <c r="F11" s="102" t="e">
        <f t="shared" si="3"/>
        <v>#DIV/0!</v>
      </c>
      <c r="G11" s="102" t="e">
        <f t="shared" si="4"/>
        <v>#DIV/0!</v>
      </c>
    </row>
    <row r="12" spans="1:7" ht="19.5" customHeight="1">
      <c r="A12" s="65" t="s">
        <v>49</v>
      </c>
      <c r="B12" s="102" t="e">
        <f t="shared" si="5"/>
        <v>#DIV/0!</v>
      </c>
      <c r="C12" s="102" t="e">
        <f t="shared" si="0"/>
        <v>#DIV/0!</v>
      </c>
      <c r="D12" s="102" t="e">
        <f t="shared" si="1"/>
        <v>#DIV/0!</v>
      </c>
      <c r="E12" s="102" t="e">
        <f t="shared" si="2"/>
        <v>#DIV/0!</v>
      </c>
      <c r="F12" s="102" t="e">
        <f t="shared" si="3"/>
        <v>#DIV/0!</v>
      </c>
      <c r="G12" s="102" t="e">
        <f t="shared" si="4"/>
        <v>#DIV/0!</v>
      </c>
    </row>
    <row r="13" spans="1:7" ht="19.5" customHeight="1">
      <c r="A13" s="65" t="s">
        <v>50</v>
      </c>
      <c r="B13" s="102" t="e">
        <f t="shared" si="5"/>
        <v>#DIV/0!</v>
      </c>
      <c r="C13" s="102" t="e">
        <f t="shared" si="0"/>
        <v>#DIV/0!</v>
      </c>
      <c r="D13" s="102" t="e">
        <f t="shared" si="1"/>
        <v>#DIV/0!</v>
      </c>
      <c r="E13" s="102" t="e">
        <f t="shared" si="2"/>
        <v>#DIV/0!</v>
      </c>
      <c r="F13" s="102" t="e">
        <f t="shared" si="3"/>
        <v>#DIV/0!</v>
      </c>
      <c r="G13" s="102" t="e">
        <f t="shared" si="4"/>
        <v>#DIV/0!</v>
      </c>
    </row>
    <row r="14" spans="1:7" ht="19.5" customHeight="1">
      <c r="A14" s="65" t="s">
        <v>51</v>
      </c>
      <c r="B14" s="102" t="e">
        <f t="shared" si="5"/>
        <v>#DIV/0!</v>
      </c>
      <c r="C14" s="102" t="e">
        <f t="shared" si="0"/>
        <v>#DIV/0!</v>
      </c>
      <c r="D14" s="102" t="e">
        <f t="shared" si="1"/>
        <v>#DIV/0!</v>
      </c>
      <c r="E14" s="102" t="e">
        <f t="shared" si="2"/>
        <v>#DIV/0!</v>
      </c>
      <c r="F14" s="102" t="e">
        <f t="shared" si="3"/>
        <v>#DIV/0!</v>
      </c>
      <c r="G14" s="102" t="e">
        <f t="shared" si="4"/>
        <v>#DIV/0!</v>
      </c>
    </row>
    <row r="15" spans="1:7" ht="19.5" customHeight="1">
      <c r="A15" s="65" t="s">
        <v>52</v>
      </c>
      <c r="B15" s="102" t="e">
        <f t="shared" si="5"/>
        <v>#DIV/0!</v>
      </c>
      <c r="C15" s="102" t="e">
        <f t="shared" si="0"/>
        <v>#DIV/0!</v>
      </c>
      <c r="D15" s="102" t="e">
        <f t="shared" si="1"/>
        <v>#DIV/0!</v>
      </c>
      <c r="E15" s="102" t="e">
        <f t="shared" si="2"/>
        <v>#DIV/0!</v>
      </c>
      <c r="F15" s="102" t="e">
        <f t="shared" si="3"/>
        <v>#DIV/0!</v>
      </c>
      <c r="G15" s="102" t="e">
        <f t="shared" si="4"/>
        <v>#DIV/0!</v>
      </c>
    </row>
    <row r="16" spans="1:7" ht="19.5" customHeight="1">
      <c r="A16" s="65" t="s">
        <v>53</v>
      </c>
      <c r="B16" s="102" t="e">
        <f t="shared" si="5"/>
        <v>#DIV/0!</v>
      </c>
      <c r="C16" s="102" t="e">
        <f t="shared" si="0"/>
        <v>#DIV/0!</v>
      </c>
      <c r="D16" s="102" t="e">
        <f t="shared" si="1"/>
        <v>#DIV/0!</v>
      </c>
      <c r="E16" s="102" t="e">
        <f t="shared" si="2"/>
        <v>#DIV/0!</v>
      </c>
      <c r="F16" s="102" t="e">
        <f t="shared" si="3"/>
        <v>#DIV/0!</v>
      </c>
      <c r="G16" s="102" t="e">
        <f t="shared" si="4"/>
        <v>#DIV/0!</v>
      </c>
    </row>
    <row r="17" spans="1:7" ht="19.5" customHeight="1">
      <c r="A17" s="65" t="s">
        <v>54</v>
      </c>
      <c r="B17" s="103" t="e">
        <f t="shared" si="5"/>
        <v>#DIV/0!</v>
      </c>
      <c r="C17" s="103" t="e">
        <f t="shared" si="0"/>
        <v>#DIV/0!</v>
      </c>
      <c r="D17" s="103" t="e">
        <f t="shared" si="1"/>
        <v>#DIV/0!</v>
      </c>
      <c r="E17" s="103" t="e">
        <f t="shared" si="2"/>
        <v>#DIV/0!</v>
      </c>
      <c r="F17" s="103" t="e">
        <f t="shared" si="3"/>
        <v>#DIV/0!</v>
      </c>
      <c r="G17" s="103" t="e">
        <f t="shared" si="4"/>
        <v>#DIV/0!</v>
      </c>
    </row>
    <row r="18" spans="1:7" ht="19.5" customHeight="1">
      <c r="A18" s="65" t="s">
        <v>55</v>
      </c>
      <c r="B18" s="103" t="e">
        <f t="shared" si="5"/>
        <v>#DIV/0!</v>
      </c>
      <c r="C18" s="103" t="e">
        <f t="shared" si="0"/>
        <v>#DIV/0!</v>
      </c>
      <c r="D18" s="103" t="e">
        <f t="shared" si="1"/>
        <v>#DIV/0!</v>
      </c>
      <c r="E18" s="103" t="e">
        <f t="shared" si="2"/>
        <v>#DIV/0!</v>
      </c>
      <c r="F18" s="103" t="e">
        <f t="shared" si="3"/>
        <v>#DIV/0!</v>
      </c>
      <c r="G18" s="103" t="e">
        <f t="shared" si="4"/>
        <v>#DIV/0!</v>
      </c>
    </row>
    <row r="19" spans="1:7" ht="19.5" customHeight="1">
      <c r="A19" s="104"/>
      <c r="B19" s="105"/>
      <c r="C19" s="105"/>
      <c r="D19" s="105"/>
      <c r="E19" s="105"/>
      <c r="F19" s="105"/>
      <c r="G19" s="105"/>
    </row>
    <row r="20" ht="19.5" customHeight="1">
      <c r="A20"/>
    </row>
    <row r="21" ht="19.5" customHeight="1">
      <c r="A21"/>
    </row>
    <row r="22" spans="1:7" s="100" customFormat="1" ht="19.5" customHeight="1">
      <c r="A22" s="65"/>
      <c r="B22" s="99">
        <v>0.9</v>
      </c>
      <c r="C22" s="99">
        <v>0.95</v>
      </c>
      <c r="D22" s="106">
        <v>1</v>
      </c>
      <c r="E22" s="99">
        <v>1.05</v>
      </c>
      <c r="F22" s="99">
        <v>1.1</v>
      </c>
      <c r="G22" s="99">
        <v>1.15</v>
      </c>
    </row>
    <row r="23" spans="1:7" ht="19.5" customHeight="1">
      <c r="A23" s="65" t="s">
        <v>44</v>
      </c>
      <c r="B23" s="101" t="e">
        <f>D23/0.9</f>
        <v>#DIV/0!</v>
      </c>
      <c r="C23" s="101" t="e">
        <f>D23/0.95</f>
        <v>#DIV/0!</v>
      </c>
      <c r="D23" s="107" t="e">
        <f>principal!C21*0.1</f>
        <v>#DIV/0!</v>
      </c>
      <c r="E23" s="101" t="e">
        <f>D23/1.05</f>
        <v>#DIV/0!</v>
      </c>
      <c r="F23" s="101" t="e">
        <f>D23/1.1</f>
        <v>#DIV/0!</v>
      </c>
      <c r="G23" s="101" t="e">
        <f>D23/1.15</f>
        <v>#DIV/0!</v>
      </c>
    </row>
    <row r="24" spans="1:7" ht="19.5" customHeight="1">
      <c r="A24" s="65" t="s">
        <v>45</v>
      </c>
      <c r="B24" s="101" t="e">
        <f aca="true" t="shared" si="6" ref="B24:B34">D24/0.9</f>
        <v>#DIV/0!</v>
      </c>
      <c r="C24" s="101" t="e">
        <f aca="true" t="shared" si="7" ref="C24:C34">D24/0.95</f>
        <v>#DIV/0!</v>
      </c>
      <c r="D24" s="107" t="e">
        <f>principal!C21*0.2</f>
        <v>#DIV/0!</v>
      </c>
      <c r="E24" s="101" t="e">
        <f aca="true" t="shared" si="8" ref="E24:E34">D24/1.05</f>
        <v>#DIV/0!</v>
      </c>
      <c r="F24" s="101" t="e">
        <f aca="true" t="shared" si="9" ref="F24:F34">D24/1.1</f>
        <v>#DIV/0!</v>
      </c>
      <c r="G24" s="101" t="e">
        <f aca="true" t="shared" si="10" ref="G24:G34">D24/1.15</f>
        <v>#DIV/0!</v>
      </c>
    </row>
    <row r="25" spans="1:7" ht="19.5" customHeight="1">
      <c r="A25" s="65" t="s">
        <v>46</v>
      </c>
      <c r="B25" s="102" t="e">
        <f t="shared" si="6"/>
        <v>#DIV/0!</v>
      </c>
      <c r="C25" s="102" t="e">
        <f t="shared" si="7"/>
        <v>#DIV/0!</v>
      </c>
      <c r="D25" s="108" t="e">
        <f>principal!C21*0.3</f>
        <v>#DIV/0!</v>
      </c>
      <c r="E25" s="102" t="e">
        <f t="shared" si="8"/>
        <v>#DIV/0!</v>
      </c>
      <c r="F25" s="102" t="e">
        <f t="shared" si="9"/>
        <v>#DIV/0!</v>
      </c>
      <c r="G25" s="102" t="e">
        <f t="shared" si="10"/>
        <v>#DIV/0!</v>
      </c>
    </row>
    <row r="26" spans="1:7" ht="19.5" customHeight="1">
      <c r="A26" s="65" t="s">
        <v>47</v>
      </c>
      <c r="B26" s="102" t="e">
        <f t="shared" si="6"/>
        <v>#DIV/0!</v>
      </c>
      <c r="C26" s="102" t="e">
        <f t="shared" si="7"/>
        <v>#DIV/0!</v>
      </c>
      <c r="D26" s="108" t="e">
        <f>principal!C21*0.4</f>
        <v>#DIV/0!</v>
      </c>
      <c r="E26" s="102" t="e">
        <f t="shared" si="8"/>
        <v>#DIV/0!</v>
      </c>
      <c r="F26" s="102" t="e">
        <f t="shared" si="9"/>
        <v>#DIV/0!</v>
      </c>
      <c r="G26" s="102" t="e">
        <f t="shared" si="10"/>
        <v>#DIV/0!</v>
      </c>
    </row>
    <row r="27" spans="1:7" ht="19.5" customHeight="1">
      <c r="A27" s="65" t="s">
        <v>48</v>
      </c>
      <c r="B27" s="102" t="e">
        <f t="shared" si="6"/>
        <v>#DIV/0!</v>
      </c>
      <c r="C27" s="102" t="e">
        <f t="shared" si="7"/>
        <v>#DIV/0!</v>
      </c>
      <c r="D27" s="108" t="e">
        <f>principal!C21*0.5</f>
        <v>#DIV/0!</v>
      </c>
      <c r="E27" s="102" t="e">
        <f t="shared" si="8"/>
        <v>#DIV/0!</v>
      </c>
      <c r="F27" s="102" t="e">
        <f t="shared" si="9"/>
        <v>#DIV/0!</v>
      </c>
      <c r="G27" s="102" t="e">
        <f t="shared" si="10"/>
        <v>#DIV/0!</v>
      </c>
    </row>
    <row r="28" spans="1:7" ht="19.5" customHeight="1">
      <c r="A28" s="65" t="s">
        <v>49</v>
      </c>
      <c r="B28" s="102" t="e">
        <f t="shared" si="6"/>
        <v>#DIV/0!</v>
      </c>
      <c r="C28" s="102" t="e">
        <f t="shared" si="7"/>
        <v>#DIV/0!</v>
      </c>
      <c r="D28" s="108" t="e">
        <f>principal!C21*0.6</f>
        <v>#DIV/0!</v>
      </c>
      <c r="E28" s="102" t="e">
        <f t="shared" si="8"/>
        <v>#DIV/0!</v>
      </c>
      <c r="F28" s="102" t="e">
        <f t="shared" si="9"/>
        <v>#DIV/0!</v>
      </c>
      <c r="G28" s="102" t="e">
        <f t="shared" si="10"/>
        <v>#DIV/0!</v>
      </c>
    </row>
    <row r="29" spans="1:7" ht="19.5" customHeight="1">
      <c r="A29" s="65" t="s">
        <v>50</v>
      </c>
      <c r="B29" s="102" t="e">
        <f t="shared" si="6"/>
        <v>#DIV/0!</v>
      </c>
      <c r="C29" s="102" t="e">
        <f t="shared" si="7"/>
        <v>#DIV/0!</v>
      </c>
      <c r="D29" s="108" t="e">
        <f>principal!C21*0.8</f>
        <v>#DIV/0!</v>
      </c>
      <c r="E29" s="102" t="e">
        <f t="shared" si="8"/>
        <v>#DIV/0!</v>
      </c>
      <c r="F29" s="102" t="e">
        <f t="shared" si="9"/>
        <v>#DIV/0!</v>
      </c>
      <c r="G29" s="102" t="e">
        <f t="shared" si="10"/>
        <v>#DIV/0!</v>
      </c>
    </row>
    <row r="30" spans="1:7" ht="19.5" customHeight="1">
      <c r="A30" s="65" t="s">
        <v>51</v>
      </c>
      <c r="B30" s="102" t="e">
        <f t="shared" si="6"/>
        <v>#DIV/0!</v>
      </c>
      <c r="C30" s="102" t="e">
        <f t="shared" si="7"/>
        <v>#DIV/0!</v>
      </c>
      <c r="D30" s="108" t="e">
        <f>principal!C21</f>
        <v>#DIV/0!</v>
      </c>
      <c r="E30" s="102" t="e">
        <f t="shared" si="8"/>
        <v>#DIV/0!</v>
      </c>
      <c r="F30" s="102" t="e">
        <f t="shared" si="9"/>
        <v>#DIV/0!</v>
      </c>
      <c r="G30" s="102" t="e">
        <f t="shared" si="10"/>
        <v>#DIV/0!</v>
      </c>
    </row>
    <row r="31" spans="1:7" ht="19.5" customHeight="1">
      <c r="A31" s="65" t="s">
        <v>52</v>
      </c>
      <c r="B31" s="102" t="e">
        <f t="shared" si="6"/>
        <v>#DIV/0!</v>
      </c>
      <c r="C31" s="102" t="e">
        <f t="shared" si="7"/>
        <v>#DIV/0!</v>
      </c>
      <c r="D31" s="108" t="e">
        <f>principal!C21*1.2</f>
        <v>#DIV/0!</v>
      </c>
      <c r="E31" s="102" t="e">
        <f t="shared" si="8"/>
        <v>#DIV/0!</v>
      </c>
      <c r="F31" s="102" t="e">
        <f t="shared" si="9"/>
        <v>#DIV/0!</v>
      </c>
      <c r="G31" s="102" t="e">
        <f t="shared" si="10"/>
        <v>#DIV/0!</v>
      </c>
    </row>
    <row r="32" spans="1:7" ht="19.5" customHeight="1">
      <c r="A32" s="65" t="s">
        <v>53</v>
      </c>
      <c r="B32" s="102" t="e">
        <f t="shared" si="6"/>
        <v>#DIV/0!</v>
      </c>
      <c r="C32" s="102" t="e">
        <f t="shared" si="7"/>
        <v>#DIV/0!</v>
      </c>
      <c r="D32" s="108" t="e">
        <f>principal!C21*1.5</f>
        <v>#DIV/0!</v>
      </c>
      <c r="E32" s="102" t="e">
        <f t="shared" si="8"/>
        <v>#DIV/0!</v>
      </c>
      <c r="F32" s="102" t="e">
        <f t="shared" si="9"/>
        <v>#DIV/0!</v>
      </c>
      <c r="G32" s="102" t="e">
        <f t="shared" si="10"/>
        <v>#DIV/0!</v>
      </c>
    </row>
    <row r="33" spans="1:7" ht="19.5" customHeight="1">
      <c r="A33" s="65" t="s">
        <v>54</v>
      </c>
      <c r="B33" s="102" t="e">
        <f t="shared" si="6"/>
        <v>#DIV/0!</v>
      </c>
      <c r="C33" s="102" t="e">
        <f t="shared" si="7"/>
        <v>#DIV/0!</v>
      </c>
      <c r="D33" s="108" t="e">
        <f>principal!C21*2</f>
        <v>#DIV/0!</v>
      </c>
      <c r="E33" s="102" t="e">
        <f t="shared" si="8"/>
        <v>#DIV/0!</v>
      </c>
      <c r="F33" s="102" t="e">
        <f t="shared" si="9"/>
        <v>#DIV/0!</v>
      </c>
      <c r="G33" s="102" t="e">
        <f t="shared" si="10"/>
        <v>#DIV/0!</v>
      </c>
    </row>
    <row r="34" spans="1:7" ht="19.5" customHeight="1">
      <c r="A34" s="65" t="s">
        <v>55</v>
      </c>
      <c r="B34" s="103" t="e">
        <f t="shared" si="6"/>
        <v>#DIV/0!</v>
      </c>
      <c r="C34" s="103" t="e">
        <f t="shared" si="7"/>
        <v>#DIV/0!</v>
      </c>
      <c r="D34" s="109" t="e">
        <f>principal!C21*3</f>
        <v>#DIV/0!</v>
      </c>
      <c r="E34" s="103" t="e">
        <f t="shared" si="8"/>
        <v>#DIV/0!</v>
      </c>
      <c r="F34" s="103" t="e">
        <f t="shared" si="9"/>
        <v>#DIV/0!</v>
      </c>
      <c r="G34" s="103" t="e">
        <f t="shared" si="10"/>
        <v>#DIV/0!</v>
      </c>
    </row>
    <row r="35" ht="12.75">
      <c r="D35" s="110"/>
    </row>
  </sheetData>
  <sheetProtection sheet="1"/>
  <mergeCells count="2">
    <mergeCell ref="A2:C2"/>
    <mergeCell ref="E2:G2"/>
  </mergeCells>
  <printOptions horizontalCentered="1" verticalCentered="1"/>
  <pageMargins left="0.39375" right="0.39375" top="0.9840277777777777" bottom="0.9840277777777777" header="0.5118055555555555" footer="0.5118055555555555"/>
  <pageSetup horizontalDpi="300" verticalDpi="300" orientation="portrait" paperSize="9"/>
  <headerFooter alignWithMargins="0">
    <oddHeader>&amp;C&amp;"Times New Roman,Gras"&amp;16TEMPS PAR DISTANCE&amp;R&amp;"Comic Sans MS,Normal"&amp;12 20,5</oddHeader>
    <oddFooter>&amp;R&amp;8DELYS Stéphane. 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3">
      <selection activeCell="B27" sqref="B27"/>
    </sheetView>
  </sheetViews>
  <sheetFormatPr defaultColWidth="11.421875" defaultRowHeight="12.75"/>
  <sheetData>
    <row r="2" spans="1:7" ht="12.75">
      <c r="A2" s="98" t="str">
        <f>principal!A2</f>
        <v>NOM : </v>
      </c>
      <c r="B2" s="98"/>
      <c r="C2" s="98"/>
      <c r="E2" s="98" t="str">
        <f>principal!C2</f>
        <v>Prénom : </v>
      </c>
      <c r="F2" s="98"/>
      <c r="G2" s="98"/>
    </row>
    <row r="5" spans="1:7" ht="19.5" customHeight="1">
      <c r="A5" s="65"/>
      <c r="B5" s="99">
        <v>0.6</v>
      </c>
      <c r="C5" s="99">
        <v>0.65</v>
      </c>
      <c r="D5" s="99">
        <v>0.7</v>
      </c>
      <c r="E5" s="99">
        <v>0.75</v>
      </c>
      <c r="F5" s="99">
        <v>0.8</v>
      </c>
      <c r="G5" s="99">
        <v>0.85</v>
      </c>
    </row>
    <row r="6" spans="1:7" ht="19.5" customHeight="1">
      <c r="A6" s="65" t="s">
        <v>56</v>
      </c>
      <c r="B6" s="111">
        <f>D22*0.6</f>
        <v>0</v>
      </c>
      <c r="C6" s="111">
        <f>D22*0.65</f>
        <v>0</v>
      </c>
      <c r="D6" s="111">
        <f>D22*0.7</f>
        <v>0</v>
      </c>
      <c r="E6" s="111">
        <f>D22*0.75</f>
        <v>0</v>
      </c>
      <c r="F6" s="111">
        <f>D22*0.8</f>
        <v>0</v>
      </c>
      <c r="G6" s="111">
        <f>D22*0.85</f>
        <v>0</v>
      </c>
    </row>
    <row r="7" spans="1:7" ht="19.5" customHeight="1">
      <c r="A7" s="65" t="s">
        <v>57</v>
      </c>
      <c r="B7" s="111">
        <f aca="true" t="shared" si="0" ref="B7:B17">D23*0.6</f>
        <v>0</v>
      </c>
      <c r="C7" s="111">
        <f aca="true" t="shared" si="1" ref="C7:C17">D23*0.65</f>
        <v>0</v>
      </c>
      <c r="D7" s="111">
        <f aca="true" t="shared" si="2" ref="D7:D17">D23*0.7</f>
        <v>0</v>
      </c>
      <c r="E7" s="111">
        <f aca="true" t="shared" si="3" ref="E7:E17">D23*0.75</f>
        <v>0</v>
      </c>
      <c r="F7" s="111">
        <f aca="true" t="shared" si="4" ref="F7:F17">D23*0.8</f>
        <v>0</v>
      </c>
      <c r="G7" s="111">
        <f aca="true" t="shared" si="5" ref="G7:G17">D23*0.85</f>
        <v>0</v>
      </c>
    </row>
    <row r="8" spans="1:7" ht="19.5" customHeight="1">
      <c r="A8" s="65" t="s">
        <v>58</v>
      </c>
      <c r="B8" s="111">
        <f t="shared" si="0"/>
        <v>0</v>
      </c>
      <c r="C8" s="111">
        <f t="shared" si="1"/>
        <v>0</v>
      </c>
      <c r="D8" s="111">
        <f t="shared" si="2"/>
        <v>0</v>
      </c>
      <c r="E8" s="111">
        <f t="shared" si="3"/>
        <v>0</v>
      </c>
      <c r="F8" s="111">
        <f t="shared" si="4"/>
        <v>0</v>
      </c>
      <c r="G8" s="111">
        <f t="shared" si="5"/>
        <v>0</v>
      </c>
    </row>
    <row r="9" spans="1:7" ht="19.5" customHeight="1">
      <c r="A9" s="65" t="s">
        <v>59</v>
      </c>
      <c r="B9" s="111">
        <f t="shared" si="0"/>
        <v>0</v>
      </c>
      <c r="C9" s="111">
        <f t="shared" si="1"/>
        <v>0</v>
      </c>
      <c r="D9" s="111">
        <f t="shared" si="2"/>
        <v>0</v>
      </c>
      <c r="E9" s="111">
        <f t="shared" si="3"/>
        <v>0</v>
      </c>
      <c r="F9" s="111">
        <f t="shared" si="4"/>
        <v>0</v>
      </c>
      <c r="G9" s="111">
        <f t="shared" si="5"/>
        <v>0</v>
      </c>
    </row>
    <row r="10" spans="1:7" ht="19.5" customHeight="1">
      <c r="A10" s="65" t="s">
        <v>60</v>
      </c>
      <c r="B10" s="111">
        <f t="shared" si="0"/>
        <v>0</v>
      </c>
      <c r="C10" s="111">
        <f t="shared" si="1"/>
        <v>0</v>
      </c>
      <c r="D10" s="111">
        <f t="shared" si="2"/>
        <v>0</v>
      </c>
      <c r="E10" s="111">
        <f t="shared" si="3"/>
        <v>0</v>
      </c>
      <c r="F10" s="111">
        <f t="shared" si="4"/>
        <v>0</v>
      </c>
      <c r="G10" s="111">
        <f t="shared" si="5"/>
        <v>0</v>
      </c>
    </row>
    <row r="11" spans="1:7" ht="19.5" customHeight="1">
      <c r="A11" s="65" t="s">
        <v>61</v>
      </c>
      <c r="B11" s="111">
        <f t="shared" si="0"/>
        <v>0</v>
      </c>
      <c r="C11" s="111">
        <f t="shared" si="1"/>
        <v>0</v>
      </c>
      <c r="D11" s="111">
        <f t="shared" si="2"/>
        <v>0</v>
      </c>
      <c r="E11" s="111">
        <f t="shared" si="3"/>
        <v>0</v>
      </c>
      <c r="F11" s="111">
        <f t="shared" si="4"/>
        <v>0</v>
      </c>
      <c r="G11" s="111">
        <f t="shared" si="5"/>
        <v>0</v>
      </c>
    </row>
    <row r="12" spans="1:7" ht="19.5" customHeight="1">
      <c r="A12" s="65" t="s">
        <v>62</v>
      </c>
      <c r="B12" s="111">
        <f t="shared" si="0"/>
        <v>0</v>
      </c>
      <c r="C12" s="111">
        <f t="shared" si="1"/>
        <v>0</v>
      </c>
      <c r="D12" s="111">
        <f t="shared" si="2"/>
        <v>0</v>
      </c>
      <c r="E12" s="111">
        <f t="shared" si="3"/>
        <v>0</v>
      </c>
      <c r="F12" s="111">
        <f t="shared" si="4"/>
        <v>0</v>
      </c>
      <c r="G12" s="111">
        <f t="shared" si="5"/>
        <v>0</v>
      </c>
    </row>
    <row r="13" spans="1:7" ht="19.5" customHeight="1">
      <c r="A13" s="65" t="s">
        <v>63</v>
      </c>
      <c r="B13" s="111">
        <f t="shared" si="0"/>
        <v>0</v>
      </c>
      <c r="C13" s="111">
        <f t="shared" si="1"/>
        <v>0</v>
      </c>
      <c r="D13" s="111">
        <f t="shared" si="2"/>
        <v>0</v>
      </c>
      <c r="E13" s="111">
        <f t="shared" si="3"/>
        <v>0</v>
      </c>
      <c r="F13" s="111">
        <f t="shared" si="4"/>
        <v>0</v>
      </c>
      <c r="G13" s="111">
        <f t="shared" si="5"/>
        <v>0</v>
      </c>
    </row>
    <row r="14" spans="1:7" ht="19.5" customHeight="1">
      <c r="A14" s="65" t="s">
        <v>64</v>
      </c>
      <c r="B14" s="111">
        <f t="shared" si="0"/>
        <v>0</v>
      </c>
      <c r="C14" s="111">
        <f t="shared" si="1"/>
        <v>0</v>
      </c>
      <c r="D14" s="111">
        <f t="shared" si="2"/>
        <v>0</v>
      </c>
      <c r="E14" s="111">
        <f t="shared" si="3"/>
        <v>0</v>
      </c>
      <c r="F14" s="111">
        <f t="shared" si="4"/>
        <v>0</v>
      </c>
      <c r="G14" s="111">
        <f t="shared" si="5"/>
        <v>0</v>
      </c>
    </row>
    <row r="15" spans="1:7" ht="19.5" customHeight="1">
      <c r="A15" s="65" t="s">
        <v>65</v>
      </c>
      <c r="B15" s="111">
        <f t="shared" si="0"/>
        <v>0</v>
      </c>
      <c r="C15" s="111">
        <f t="shared" si="1"/>
        <v>0</v>
      </c>
      <c r="D15" s="111">
        <f t="shared" si="2"/>
        <v>0</v>
      </c>
      <c r="E15" s="111">
        <f t="shared" si="3"/>
        <v>0</v>
      </c>
      <c r="F15" s="111">
        <f t="shared" si="4"/>
        <v>0</v>
      </c>
      <c r="G15" s="111">
        <f t="shared" si="5"/>
        <v>0</v>
      </c>
    </row>
    <row r="16" spans="1:7" ht="19.5" customHeight="1">
      <c r="A16" s="65" t="s">
        <v>66</v>
      </c>
      <c r="B16" s="111">
        <f t="shared" si="0"/>
        <v>0</v>
      </c>
      <c r="C16" s="111">
        <f t="shared" si="1"/>
        <v>0</v>
      </c>
      <c r="D16" s="111">
        <f t="shared" si="2"/>
        <v>0</v>
      </c>
      <c r="E16" s="111">
        <f t="shared" si="3"/>
        <v>0</v>
      </c>
      <c r="F16" s="111">
        <f t="shared" si="4"/>
        <v>0</v>
      </c>
      <c r="G16" s="111">
        <f t="shared" si="5"/>
        <v>0</v>
      </c>
    </row>
    <row r="17" spans="1:7" ht="19.5" customHeight="1">
      <c r="A17" s="65" t="s">
        <v>67</v>
      </c>
      <c r="B17" s="111">
        <f t="shared" si="0"/>
        <v>0</v>
      </c>
      <c r="C17" s="111">
        <f t="shared" si="1"/>
        <v>0</v>
      </c>
      <c r="D17" s="111">
        <f t="shared" si="2"/>
        <v>0</v>
      </c>
      <c r="E17" s="111">
        <f t="shared" si="3"/>
        <v>0</v>
      </c>
      <c r="F17" s="111">
        <f t="shared" si="4"/>
        <v>0</v>
      </c>
      <c r="G17" s="111">
        <f t="shared" si="5"/>
        <v>0</v>
      </c>
    </row>
    <row r="18" spans="1:7" ht="19.5" customHeight="1">
      <c r="A18" s="104"/>
      <c r="B18" s="105"/>
      <c r="C18" s="105"/>
      <c r="D18" s="105"/>
      <c r="E18" s="105"/>
      <c r="F18" s="105"/>
      <c r="G18" s="105"/>
    </row>
    <row r="19" ht="19.5" customHeight="1"/>
    <row r="20" ht="19.5" customHeight="1"/>
    <row r="21" spans="1:7" ht="19.5" customHeight="1">
      <c r="A21" s="65"/>
      <c r="B21" s="99">
        <v>0.9</v>
      </c>
      <c r="C21" s="99">
        <v>0.95</v>
      </c>
      <c r="D21" s="106">
        <v>1</v>
      </c>
      <c r="E21" s="99">
        <v>1.05</v>
      </c>
      <c r="F21" s="99">
        <v>1.1</v>
      </c>
      <c r="G21" s="99">
        <v>1.15</v>
      </c>
    </row>
    <row r="22" spans="1:7" ht="19.5" customHeight="1">
      <c r="A22" s="65" t="s">
        <v>56</v>
      </c>
      <c r="B22" s="111">
        <f>D22*0.9</f>
        <v>0</v>
      </c>
      <c r="C22" s="111">
        <f>D22*0.95</f>
        <v>0</v>
      </c>
      <c r="D22" s="112">
        <f>D24/2</f>
        <v>0</v>
      </c>
      <c r="E22" s="111">
        <f>D22*1.05</f>
        <v>0</v>
      </c>
      <c r="F22" s="111">
        <f>D22*1.1</f>
        <v>0</v>
      </c>
      <c r="G22" s="111">
        <f>D22*1.15</f>
        <v>0</v>
      </c>
    </row>
    <row r="23" spans="1:7" ht="19.5" customHeight="1">
      <c r="A23" s="65" t="s">
        <v>57</v>
      </c>
      <c r="B23" s="111">
        <f aca="true" t="shared" si="6" ref="B23:B33">D23*0.9</f>
        <v>0</v>
      </c>
      <c r="C23" s="111">
        <f aca="true" t="shared" si="7" ref="C23:C33">D23*0.95</f>
        <v>0</v>
      </c>
      <c r="D23" s="112">
        <f>D24*(3/4)</f>
        <v>0</v>
      </c>
      <c r="E23" s="111">
        <f aca="true" t="shared" si="8" ref="E23:E33">D23*1.05</f>
        <v>0</v>
      </c>
      <c r="F23" s="111">
        <f aca="true" t="shared" si="9" ref="F23:F33">D23*1.1</f>
        <v>0</v>
      </c>
      <c r="G23" s="111">
        <f aca="true" t="shared" si="10" ref="G23:G33">D23*1.15</f>
        <v>0</v>
      </c>
    </row>
    <row r="24" spans="1:7" ht="19.5" customHeight="1">
      <c r="A24" s="65" t="s">
        <v>58</v>
      </c>
      <c r="B24" s="111">
        <f t="shared" si="6"/>
        <v>0</v>
      </c>
      <c r="C24" s="111">
        <f t="shared" si="7"/>
        <v>0</v>
      </c>
      <c r="D24" s="112">
        <f>principal!B9/60*1000</f>
        <v>0</v>
      </c>
      <c r="E24" s="111">
        <f t="shared" si="8"/>
        <v>0</v>
      </c>
      <c r="F24" s="111">
        <f t="shared" si="9"/>
        <v>0</v>
      </c>
      <c r="G24" s="111">
        <f t="shared" si="10"/>
        <v>0</v>
      </c>
    </row>
    <row r="25" spans="1:7" ht="19.5" customHeight="1">
      <c r="A25" s="65" t="s">
        <v>59</v>
      </c>
      <c r="B25" s="111">
        <f t="shared" si="6"/>
        <v>0</v>
      </c>
      <c r="C25" s="111">
        <f t="shared" si="7"/>
        <v>0</v>
      </c>
      <c r="D25" s="112">
        <f>D24+(D24/4)</f>
        <v>0</v>
      </c>
      <c r="E25" s="111">
        <f t="shared" si="8"/>
        <v>0</v>
      </c>
      <c r="F25" s="111">
        <f t="shared" si="9"/>
        <v>0</v>
      </c>
      <c r="G25" s="111">
        <f t="shared" si="10"/>
        <v>0</v>
      </c>
    </row>
    <row r="26" spans="1:7" ht="19.5" customHeight="1">
      <c r="A26" s="65" t="s">
        <v>60</v>
      </c>
      <c r="B26" s="111">
        <f t="shared" si="6"/>
        <v>0</v>
      </c>
      <c r="C26" s="111">
        <f t="shared" si="7"/>
        <v>0</v>
      </c>
      <c r="D26" s="112">
        <f>D29*0.5</f>
        <v>0</v>
      </c>
      <c r="E26" s="111">
        <f t="shared" si="8"/>
        <v>0</v>
      </c>
      <c r="F26" s="111">
        <f t="shared" si="9"/>
        <v>0</v>
      </c>
      <c r="G26" s="111">
        <f t="shared" si="10"/>
        <v>0</v>
      </c>
    </row>
    <row r="27" spans="1:7" ht="19.5" customHeight="1">
      <c r="A27" s="65" t="s">
        <v>61</v>
      </c>
      <c r="B27" s="111">
        <f t="shared" si="6"/>
        <v>0</v>
      </c>
      <c r="C27" s="111">
        <f t="shared" si="7"/>
        <v>0</v>
      </c>
      <c r="D27" s="112">
        <f>principal!B9/30*1000</f>
        <v>0</v>
      </c>
      <c r="E27" s="111">
        <f t="shared" si="8"/>
        <v>0</v>
      </c>
      <c r="F27" s="111">
        <f t="shared" si="9"/>
        <v>0</v>
      </c>
      <c r="G27" s="111">
        <f t="shared" si="10"/>
        <v>0</v>
      </c>
    </row>
    <row r="28" spans="1:7" ht="19.5" customHeight="1">
      <c r="A28" s="65" t="s">
        <v>62</v>
      </c>
      <c r="B28" s="111">
        <f t="shared" si="6"/>
        <v>0</v>
      </c>
      <c r="C28" s="111">
        <f t="shared" si="7"/>
        <v>0</v>
      </c>
      <c r="D28" s="112">
        <f>D29*0.8</f>
        <v>0</v>
      </c>
      <c r="E28" s="111">
        <f t="shared" si="8"/>
        <v>0</v>
      </c>
      <c r="F28" s="111">
        <f t="shared" si="9"/>
        <v>0</v>
      </c>
      <c r="G28" s="111">
        <f t="shared" si="10"/>
        <v>0</v>
      </c>
    </row>
    <row r="29" spans="1:7" ht="19.5" customHeight="1">
      <c r="A29" s="65" t="s">
        <v>63</v>
      </c>
      <c r="B29" s="111">
        <f t="shared" si="6"/>
        <v>0</v>
      </c>
      <c r="C29" s="111">
        <f t="shared" si="7"/>
        <v>0</v>
      </c>
      <c r="D29" s="112">
        <f>principal!B9/20*1000</f>
        <v>0</v>
      </c>
      <c r="E29" s="111">
        <f t="shared" si="8"/>
        <v>0</v>
      </c>
      <c r="F29" s="111">
        <f t="shared" si="9"/>
        <v>0</v>
      </c>
      <c r="G29" s="111">
        <f t="shared" si="10"/>
        <v>0</v>
      </c>
    </row>
    <row r="30" spans="1:7" ht="19.5" customHeight="1">
      <c r="A30" s="65" t="s">
        <v>64</v>
      </c>
      <c r="B30" s="111">
        <f t="shared" si="6"/>
        <v>0</v>
      </c>
      <c r="C30" s="111">
        <f t="shared" si="7"/>
        <v>0</v>
      </c>
      <c r="D30" s="112">
        <f>principal!B9/15*1000</f>
        <v>0</v>
      </c>
      <c r="E30" s="111">
        <f t="shared" si="8"/>
        <v>0</v>
      </c>
      <c r="F30" s="111">
        <f t="shared" si="9"/>
        <v>0</v>
      </c>
      <c r="G30" s="111">
        <f t="shared" si="10"/>
        <v>0</v>
      </c>
    </row>
    <row r="31" spans="1:7" ht="19.5" customHeight="1">
      <c r="A31" s="65" t="s">
        <v>65</v>
      </c>
      <c r="B31" s="111">
        <f t="shared" si="6"/>
        <v>0</v>
      </c>
      <c r="C31" s="111">
        <f t="shared" si="7"/>
        <v>0</v>
      </c>
      <c r="D31" s="112">
        <f>principal!B9/12*1000</f>
        <v>0</v>
      </c>
      <c r="E31" s="111">
        <f t="shared" si="8"/>
        <v>0</v>
      </c>
      <c r="F31" s="111">
        <f t="shared" si="9"/>
        <v>0</v>
      </c>
      <c r="G31" s="111">
        <f t="shared" si="10"/>
        <v>0</v>
      </c>
    </row>
    <row r="32" spans="1:7" ht="19.5" customHeight="1">
      <c r="A32" s="65" t="s">
        <v>66</v>
      </c>
      <c r="B32" s="111">
        <f t="shared" si="6"/>
        <v>0</v>
      </c>
      <c r="C32" s="111">
        <f t="shared" si="7"/>
        <v>0</v>
      </c>
      <c r="D32" s="112">
        <f>principal!B9/6*1000</f>
        <v>0</v>
      </c>
      <c r="E32" s="111">
        <f t="shared" si="8"/>
        <v>0</v>
      </c>
      <c r="F32" s="111">
        <f t="shared" si="9"/>
        <v>0</v>
      </c>
      <c r="G32" s="111">
        <f t="shared" si="10"/>
        <v>0</v>
      </c>
    </row>
    <row r="33" spans="1:7" ht="19.5" customHeight="1">
      <c r="A33" s="65" t="s">
        <v>67</v>
      </c>
      <c r="B33" s="111">
        <f t="shared" si="6"/>
        <v>0</v>
      </c>
      <c r="C33" s="111">
        <f t="shared" si="7"/>
        <v>0</v>
      </c>
      <c r="D33" s="113">
        <f>principal!B9/4*1000</f>
        <v>0</v>
      </c>
      <c r="E33" s="111">
        <f t="shared" si="8"/>
        <v>0</v>
      </c>
      <c r="F33" s="111">
        <f t="shared" si="9"/>
        <v>0</v>
      </c>
      <c r="G33" s="111">
        <f t="shared" si="10"/>
        <v>0</v>
      </c>
    </row>
  </sheetData>
  <sheetProtection sheet="1"/>
  <mergeCells count="2">
    <mergeCell ref="A2:C2"/>
    <mergeCell ref="E2:G2"/>
  </mergeCells>
  <printOptions horizontalCentered="1" verticalCentered="1"/>
  <pageMargins left="0.39375" right="0.39375" top="0.9840277777777777" bottom="0.9840277777777777" header="0.5118055555555555" footer="0.5118055555555555"/>
  <pageSetup horizontalDpi="300" verticalDpi="300" orientation="portrait" paperSize="9"/>
  <headerFooter alignWithMargins="0">
    <oddHeader>&amp;C&amp;"Times New Roman,Gras"&amp;16Distance par temps&amp;R&amp;"Comic Sans MS,Normal"&amp;12 20,5</oddHeader>
    <oddFooter>&amp;R&amp;8CHIRAT PASCAL. &amp;D.&amp;F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/>
  <cp:lastPrinted>2008-09-30T14:39:46Z</cp:lastPrinted>
  <dcterms:created xsi:type="dcterms:W3CDTF">1998-12-14T17:02:21Z</dcterms:created>
  <dcterms:modified xsi:type="dcterms:W3CDTF">2013-12-05T20:16:49Z</dcterms:modified>
  <cp:category/>
  <cp:version/>
  <cp:contentType/>
  <cp:contentStatus/>
  <cp:revision>2</cp:revision>
</cp:coreProperties>
</file>