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ystragroup-my.sharepoint.com/personal/ifayette_systra_info/Documents/Documents/Privé/CFDT/actionnariat systra/"/>
    </mc:Choice>
  </mc:AlternateContent>
  <xr:revisionPtr revIDLastSave="167" documentId="8_{F8C3ED65-8959-436F-904B-0A7A61DB322D}" xr6:coauthVersionLast="47" xr6:coauthVersionMax="47" xr10:uidLastSave="{AE8B5C77-3352-4937-BCCB-2C689DFC03ED}"/>
  <bookViews>
    <workbookView xWindow="-120" yWindow="-120" windowWidth="20730" windowHeight="11160" xr2:uid="{3A2F2977-4683-49B0-A8EF-BD1ACF878DDB}"/>
  </bookViews>
  <sheets>
    <sheet name="Calcul depuis janv 2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C6" i="2" l="1"/>
  <c r="C8" i="2" s="1"/>
  <c r="F6" i="2"/>
  <c r="F12" i="2" s="1"/>
  <c r="H12" i="2" l="1"/>
  <c r="C9" i="2"/>
  <c r="E9" i="2" s="1"/>
  <c r="E8" i="2"/>
  <c r="F13" i="2"/>
  <c r="H13" i="2" s="1"/>
  <c r="H14" i="2" l="1"/>
  <c r="C10" i="2"/>
  <c r="E10" i="2" s="1"/>
  <c r="E11" i="2" s="1"/>
  <c r="F14" i="2"/>
  <c r="C15" i="2" l="1"/>
  <c r="C17" i="2" s="1"/>
  <c r="C11" i="2"/>
</calcChain>
</file>

<file path=xl/sharedStrings.xml><?xml version="1.0" encoding="utf-8"?>
<sst xmlns="http://schemas.openxmlformats.org/spreadsheetml/2006/main" count="19" uniqueCount="18">
  <si>
    <t>PEG</t>
  </si>
  <si>
    <t>ACTIONS</t>
  </si>
  <si>
    <t>Montant déjà investi</t>
  </si>
  <si>
    <t>saisir ici les versements volontaires depuis le 1er janvier 2022</t>
  </si>
  <si>
    <t>Montant investi</t>
  </si>
  <si>
    <t>saisir ici les investissements réalisés lors de la campagne d'intéressement et de participation</t>
  </si>
  <si>
    <t>TOTAL PEG/PERCOL 22</t>
  </si>
  <si>
    <t>Tranches</t>
  </si>
  <si>
    <t>0 - 1000 €</t>
  </si>
  <si>
    <t>1001 - 2000 €</t>
  </si>
  <si>
    <t>2001 - 3000 €</t>
  </si>
  <si>
    <t>TOTAL</t>
  </si>
  <si>
    <t>0 - 1300€</t>
  </si>
  <si>
    <t>1301 - 2550€</t>
  </si>
  <si>
    <t>TOTAL abondement</t>
  </si>
  <si>
    <t>Montant déjà abondé</t>
  </si>
  <si>
    <t>Abondement à verser</t>
  </si>
  <si>
    <t>REMPLIR LES CASES EN VERT, C4, C5 ET 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</si>
</sst>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3" fillId="5" borderId="4" xfId="0" applyFont="1" applyFill="1" applyBorder="1"/>
    <xf numFmtId="0" fontId="3" fillId="0" borderId="0" xfId="0" applyFont="1"/>
    <xf numFmtId="3" fontId="0" fillId="0" borderId="1" xfId="0" applyNumberFormat="1" applyFill="1" applyBorder="1" applyProtection="1"/>
    <xf numFmtId="9" fontId="0" fillId="0" borderId="1" xfId="1" applyFont="1" applyFill="1" applyBorder="1" applyProtection="1"/>
    <xf numFmtId="0" fontId="0" fillId="0" borderId="1" xfId="0" applyFill="1" applyBorder="1" applyProtection="1"/>
    <xf numFmtId="0" fontId="4" fillId="7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3" fontId="0" fillId="5" borderId="5" xfId="0" applyNumberFormat="1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163C-5AB7-41CA-80CC-B5E1B9D18BC5}">
  <dimension ref="A1:J20"/>
  <sheetViews>
    <sheetView showGridLines="0" tabSelected="1" zoomScaleNormal="100" workbookViewId="0">
      <selection activeCell="F5" sqref="F5:H5"/>
    </sheetView>
  </sheetViews>
  <sheetFormatPr baseColWidth="10" defaultColWidth="11.42578125" defaultRowHeight="15" x14ac:dyDescent="0.25"/>
  <cols>
    <col min="1" max="1" width="19.28515625" customWidth="1"/>
    <col min="2" max="2" width="24" customWidth="1"/>
    <col min="3" max="3" width="11.42578125" customWidth="1"/>
    <col min="6" max="6" width="11.42578125" customWidth="1"/>
  </cols>
  <sheetData>
    <row r="1" spans="1:10" ht="26.25" x14ac:dyDescent="0.4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</row>
    <row r="3" spans="1:10" x14ac:dyDescent="0.25">
      <c r="C3" s="16" t="s">
        <v>0</v>
      </c>
      <c r="D3" s="16"/>
      <c r="E3" s="16"/>
      <c r="F3" s="16" t="s">
        <v>1</v>
      </c>
      <c r="G3" s="16"/>
      <c r="H3" s="16"/>
    </row>
    <row r="4" spans="1:10" x14ac:dyDescent="0.25">
      <c r="B4" s="1" t="s">
        <v>2</v>
      </c>
      <c r="C4" s="14"/>
      <c r="D4" s="14"/>
      <c r="E4" s="14"/>
      <c r="F4" s="15"/>
      <c r="G4" s="15"/>
      <c r="H4" s="15"/>
      <c r="J4" t="s">
        <v>3</v>
      </c>
    </row>
    <row r="5" spans="1:10" x14ac:dyDescent="0.25">
      <c r="B5" s="1" t="s">
        <v>4</v>
      </c>
      <c r="C5" s="14"/>
      <c r="D5" s="14"/>
      <c r="E5" s="14"/>
      <c r="F5" s="14"/>
      <c r="G5" s="14"/>
      <c r="H5" s="14"/>
      <c r="J5" t="s">
        <v>5</v>
      </c>
    </row>
    <row r="6" spans="1:10" x14ac:dyDescent="0.25">
      <c r="B6" s="1" t="s">
        <v>6</v>
      </c>
      <c r="C6" s="13">
        <f>+C4+C5</f>
        <v>0</v>
      </c>
      <c r="D6" s="13"/>
      <c r="E6" s="13"/>
      <c r="F6" s="13">
        <f>+F5</f>
        <v>0</v>
      </c>
      <c r="G6" s="13"/>
      <c r="H6" s="13"/>
    </row>
    <row r="7" spans="1:10" x14ac:dyDescent="0.25">
      <c r="B7" s="1" t="s">
        <v>7</v>
      </c>
      <c r="C7" s="17"/>
      <c r="D7" s="18"/>
      <c r="E7" s="18"/>
      <c r="F7" s="18"/>
      <c r="G7" s="18"/>
      <c r="H7" s="18"/>
    </row>
    <row r="8" spans="1:10" x14ac:dyDescent="0.25">
      <c r="B8" s="1" t="s">
        <v>8</v>
      </c>
      <c r="C8" s="4">
        <f>+IF(C6&gt;=1000,1000,C6)</f>
        <v>0</v>
      </c>
      <c r="D8" s="5">
        <v>0.7</v>
      </c>
      <c r="E8" s="4">
        <f>+ROUND(C8*D8,2)</f>
        <v>0</v>
      </c>
      <c r="F8" s="8"/>
      <c r="G8" s="8"/>
      <c r="H8" s="8"/>
    </row>
    <row r="9" spans="1:10" x14ac:dyDescent="0.25">
      <c r="B9" s="1" t="s">
        <v>9</v>
      </c>
      <c r="C9" s="4">
        <f>+MIN(IF(C6&gt;=1000,C6-C8),1000)</f>
        <v>0</v>
      </c>
      <c r="D9" s="5">
        <v>0.45</v>
      </c>
      <c r="E9" s="4">
        <f>+ROUND(C9*D9,2)</f>
        <v>0</v>
      </c>
      <c r="F9" s="8"/>
      <c r="G9" s="8"/>
      <c r="H9" s="8"/>
    </row>
    <row r="10" spans="1:10" x14ac:dyDescent="0.25">
      <c r="B10" s="1" t="s">
        <v>10</v>
      </c>
      <c r="C10" s="4">
        <f>MIN(IF(C6&gt;=2000,C6-C9-C8,0),1000)</f>
        <v>0</v>
      </c>
      <c r="D10" s="5">
        <v>0.15</v>
      </c>
      <c r="E10" s="4">
        <f>+ROUND(C10*D10,2)</f>
        <v>0</v>
      </c>
      <c r="F10" s="8"/>
      <c r="G10" s="8"/>
      <c r="H10" s="8"/>
    </row>
    <row r="11" spans="1:10" x14ac:dyDescent="0.25">
      <c r="B11" s="1" t="s">
        <v>11</v>
      </c>
      <c r="C11" s="4">
        <f>+SUM(C8:C10)</f>
        <v>0</v>
      </c>
      <c r="D11" s="6"/>
      <c r="E11" s="4">
        <f>+SUM(E8:E10)</f>
        <v>0</v>
      </c>
      <c r="F11" s="8"/>
      <c r="G11" s="8"/>
      <c r="H11" s="8"/>
    </row>
    <row r="12" spans="1:10" x14ac:dyDescent="0.25">
      <c r="B12" s="1" t="s">
        <v>12</v>
      </c>
      <c r="C12" s="8"/>
      <c r="D12" s="8"/>
      <c r="E12" s="8"/>
      <c r="F12" s="4">
        <f>+IF(F6&gt;=1300,1300,F6)</f>
        <v>0</v>
      </c>
      <c r="G12" s="5">
        <v>0.75</v>
      </c>
      <c r="H12" s="4">
        <f>+ROUND(F12*G12,2)</f>
        <v>0</v>
      </c>
    </row>
    <row r="13" spans="1:10" x14ac:dyDescent="0.25">
      <c r="B13" s="1" t="s">
        <v>13</v>
      </c>
      <c r="C13" s="8"/>
      <c r="D13" s="8"/>
      <c r="E13" s="8"/>
      <c r="F13" s="4">
        <f>MIN(IF(F6&gt;1300,F6-F12,0),1250)</f>
        <v>0</v>
      </c>
      <c r="G13" s="5">
        <v>0.5</v>
      </c>
      <c r="H13" s="4">
        <f>+ROUND(F13*G13,2)</f>
        <v>0</v>
      </c>
    </row>
    <row r="14" spans="1:10" x14ac:dyDescent="0.25">
      <c r="B14" s="1" t="s">
        <v>11</v>
      </c>
      <c r="C14" s="8"/>
      <c r="D14" s="8"/>
      <c r="E14" s="8"/>
      <c r="F14" s="4">
        <f>+F12+F13</f>
        <v>0</v>
      </c>
      <c r="G14" s="6"/>
      <c r="H14" s="4">
        <f>+H12+H13</f>
        <v>0</v>
      </c>
    </row>
    <row r="15" spans="1:10" x14ac:dyDescent="0.25">
      <c r="B15" s="2" t="s">
        <v>14</v>
      </c>
      <c r="C15" s="9">
        <f>MIN(E11+H14,1600)</f>
        <v>0</v>
      </c>
      <c r="D15" s="10"/>
      <c r="E15" s="10"/>
      <c r="F15" s="10"/>
      <c r="G15" s="10"/>
      <c r="H15" s="10"/>
    </row>
    <row r="16" spans="1:10" x14ac:dyDescent="0.25">
      <c r="B16" s="1" t="s">
        <v>15</v>
      </c>
      <c r="C16" s="11">
        <f>IF((C4)&lt;=1000,(C4)*70%,IF((C4)&lt;=2000,1000*70%+(C4-1000)*45%,IF((C4)&lt;=3000,1000*70%+1000*45%+(C4-2000)*15%,IF((C4)&gt;3000,"1300"&amp;" €",0))))</f>
        <v>0</v>
      </c>
      <c r="D16" s="11"/>
      <c r="E16" s="11"/>
      <c r="F16" s="11"/>
      <c r="G16" s="11"/>
      <c r="H16" s="11"/>
    </row>
    <row r="17" spans="2:8" x14ac:dyDescent="0.25">
      <c r="B17" s="1" t="s">
        <v>16</v>
      </c>
      <c r="C17" s="12">
        <f>IF(C15-C16&lt;0,0,C15-C16)</f>
        <v>0</v>
      </c>
      <c r="D17" s="13"/>
      <c r="E17" s="13"/>
      <c r="F17" s="13"/>
      <c r="G17" s="13"/>
      <c r="H17" s="13"/>
    </row>
    <row r="20" spans="2:8" x14ac:dyDescent="0.25">
      <c r="C20" s="3"/>
    </row>
  </sheetData>
  <sheetProtection algorithmName="SHA-512" hashValue="JjhgpQFW/pTUBlRANjf/Gr4oXCgjesev9PvLLSP2ZJCrM0x8eABXxaL913fRbBWcHhD/muh9fcyghDYKpFL2og==" saltValue="XlKXw8u1X3JMjuK8fbXmXQ==" spinCount="100000" sheet="1" formatCells="0" formatColumns="0" formatRows="0" insertColumns="0" insertRows="0" insertHyperlinks="0" deleteColumns="0" deleteRows="0" selectLockedCells="1" sort="0" autoFilter="0" pivotTables="0"/>
  <mergeCells count="15">
    <mergeCell ref="A1:J1"/>
    <mergeCell ref="C12:E14"/>
    <mergeCell ref="C15:H15"/>
    <mergeCell ref="C16:H16"/>
    <mergeCell ref="C17:H17"/>
    <mergeCell ref="C4:E4"/>
    <mergeCell ref="F4:H4"/>
    <mergeCell ref="C5:E5"/>
    <mergeCell ref="F5:H5"/>
    <mergeCell ref="F8:H11"/>
    <mergeCell ref="C3:E3"/>
    <mergeCell ref="F3:H3"/>
    <mergeCell ref="C6:E6"/>
    <mergeCell ref="F6:H6"/>
    <mergeCell ref="C7:H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DCE31506E69B4A81782CB3F7307F64" ma:contentTypeVersion="13" ma:contentTypeDescription="Crée un document." ma:contentTypeScope="" ma:versionID="275bcf97d36206f6359d2dd000b52af4">
  <xsd:schema xmlns:xsd="http://www.w3.org/2001/XMLSchema" xmlns:xs="http://www.w3.org/2001/XMLSchema" xmlns:p="http://schemas.microsoft.com/office/2006/metadata/properties" xmlns:ns3="56849998-55fe-4cb4-b22f-c2dfbfc3f770" xmlns:ns4="7f1f1492-9ada-4ee3-a55c-cac3329e7ca3" targetNamespace="http://schemas.microsoft.com/office/2006/metadata/properties" ma:root="true" ma:fieldsID="e4ba9ac26178ec393b556964c301d832" ns3:_="" ns4:_="">
    <xsd:import namespace="56849998-55fe-4cb4-b22f-c2dfbfc3f770"/>
    <xsd:import namespace="7f1f1492-9ada-4ee3-a55c-cac3329e7c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49998-55fe-4cb4-b22f-c2dfbfc3f7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f1492-9ada-4ee3-a55c-cac3329e7ca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ADBD7-90B1-4E60-B650-590EDC8A9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849998-55fe-4cb4-b22f-c2dfbfc3f770"/>
    <ds:schemaRef ds:uri="7f1f1492-9ada-4ee3-a55c-cac3329e7c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C3FEE4-B834-4E3E-930F-64B012B088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4E5F99-9919-4589-8EDE-8632482F1AEF}">
  <ds:schemaRefs>
    <ds:schemaRef ds:uri="7f1f1492-9ada-4ee3-a55c-cac3329e7ca3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56849998-55fe-4cb4-b22f-c2dfbfc3f77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depuis janv 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Olivier</dc:creator>
  <cp:keywords/>
  <dc:description/>
  <cp:lastModifiedBy>FAYETTE Irène</cp:lastModifiedBy>
  <cp:revision/>
  <dcterms:created xsi:type="dcterms:W3CDTF">2022-06-08T18:15:24Z</dcterms:created>
  <dcterms:modified xsi:type="dcterms:W3CDTF">2022-06-29T08:09:54Z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0x010100B4DCE31506E69B4A81782CB3F7307F64</vt:lpwstr>
  </property>
</Properties>
</file>