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wan\Desktop\"/>
    </mc:Choice>
  </mc:AlternateContent>
  <bookViews>
    <workbookView xWindow="0" yWindow="0" windowWidth="28800" windowHeight="11235"/>
  </bookViews>
  <sheets>
    <sheet name="Représentativité globale" sheetId="1" r:id="rId1"/>
    <sheet name="OS Catégoriels" sheetId="3" r:id="rId2"/>
  </sheets>
  <definedNames>
    <definedName name="_xlnm._FilterDatabase" localSheetId="1" hidden="1">'OS Catégoriels'!$A$5:$K$9</definedName>
    <definedName name="_xlnm._FilterDatabase" localSheetId="0" hidden="1">'Représentativité globale'!$A$5:$K$14</definedName>
  </definedNames>
  <calcPr calcId="152511"/>
</workbook>
</file>

<file path=xl/calcChain.xml><?xml version="1.0" encoding="utf-8"?>
<calcChain xmlns="http://schemas.openxmlformats.org/spreadsheetml/2006/main">
  <c r="H27" i="3" l="1"/>
  <c r="I26" i="3" l="1"/>
  <c r="D9" i="3"/>
  <c r="F9" i="3"/>
  <c r="D27" i="3"/>
  <c r="E26" i="3" s="1"/>
  <c r="F21" i="3"/>
  <c r="D21" i="3"/>
  <c r="I20" i="3"/>
  <c r="J20" i="3" s="1"/>
  <c r="F15" i="3"/>
  <c r="D15" i="3"/>
  <c r="I14" i="3"/>
  <c r="J14" i="3" s="1"/>
  <c r="I8" i="3"/>
  <c r="J8" i="3" s="1"/>
  <c r="I9" i="3" l="1"/>
  <c r="J9" i="3" s="1"/>
  <c r="E14" i="3"/>
  <c r="E15" i="3" s="1"/>
  <c r="I15" i="3"/>
  <c r="I27" i="3"/>
  <c r="G14" i="3"/>
  <c r="J21" i="3"/>
  <c r="E8" i="3"/>
  <c r="E9" i="3" s="1"/>
  <c r="J15" i="3"/>
  <c r="E20" i="3"/>
  <c r="E21" i="3" s="1"/>
  <c r="E27" i="3"/>
  <c r="G8" i="3"/>
  <c r="G9" i="3" s="1"/>
  <c r="G20" i="3"/>
  <c r="I21" i="3"/>
  <c r="I42" i="1"/>
  <c r="I43" i="1"/>
  <c r="I44" i="1"/>
  <c r="I45" i="1"/>
  <c r="I46" i="1"/>
  <c r="I41" i="1"/>
  <c r="I34" i="1"/>
  <c r="J34" i="1" s="1"/>
  <c r="I32" i="1"/>
  <c r="J32" i="1" s="1"/>
  <c r="I31" i="1"/>
  <c r="I23" i="1"/>
  <c r="J23" i="1" s="1"/>
  <c r="I21" i="1"/>
  <c r="J21" i="1" s="1"/>
  <c r="I20" i="1"/>
  <c r="J20" i="1" s="1"/>
  <c r="I19" i="1"/>
  <c r="I13" i="1"/>
  <c r="I12" i="1"/>
  <c r="J12" i="1" s="1"/>
  <c r="I10" i="1"/>
  <c r="J10" i="1" s="1"/>
  <c r="I9" i="1"/>
  <c r="J9" i="1" s="1"/>
  <c r="I11" i="1"/>
  <c r="J11" i="1" s="1"/>
  <c r="I8" i="1"/>
  <c r="C60" i="1" l="1"/>
  <c r="G15" i="3"/>
  <c r="G21" i="3"/>
  <c r="C55" i="1"/>
  <c r="I47" i="1"/>
  <c r="I25" i="1"/>
  <c r="J31" i="1"/>
  <c r="J36" i="1" s="1"/>
  <c r="I36" i="1"/>
  <c r="J13" i="1"/>
  <c r="C58" i="1"/>
  <c r="C57" i="1"/>
  <c r="C59" i="1"/>
  <c r="I14" i="1"/>
  <c r="J14" i="1" s="1"/>
  <c r="C56" i="1"/>
  <c r="F25" i="1"/>
  <c r="D25" i="1"/>
  <c r="B25" i="1"/>
  <c r="C61" i="1" l="1"/>
  <c r="D58" i="1" s="1"/>
  <c r="E58" i="1" s="1"/>
  <c r="H19" i="1"/>
  <c r="J19" i="1" s="1"/>
  <c r="J25" i="1" s="1"/>
  <c r="C19" i="1"/>
  <c r="C24" i="1"/>
  <c r="C22" i="1"/>
  <c r="E24" i="1"/>
  <c r="E22" i="1"/>
  <c r="G21" i="1"/>
  <c r="G24" i="1"/>
  <c r="G22" i="1"/>
  <c r="G23" i="1"/>
  <c r="G19" i="1"/>
  <c r="G20" i="1"/>
  <c r="C20" i="1"/>
  <c r="C21" i="1"/>
  <c r="C23" i="1"/>
  <c r="E19" i="1"/>
  <c r="E23" i="1"/>
  <c r="E21" i="1"/>
  <c r="E20" i="1"/>
  <c r="D59" i="1" l="1"/>
  <c r="E59" i="1" s="1"/>
  <c r="D57" i="1"/>
  <c r="D56" i="1"/>
  <c r="E56" i="1" s="1"/>
  <c r="D55" i="1"/>
  <c r="E55" i="1" s="1"/>
  <c r="D60" i="1"/>
  <c r="E60" i="1" s="1"/>
  <c r="C25" i="1"/>
  <c r="E25" i="1"/>
  <c r="G25" i="1"/>
  <c r="D47" i="1"/>
  <c r="B47" i="1"/>
  <c r="F36" i="1"/>
  <c r="D36" i="1"/>
  <c r="B36" i="1"/>
  <c r="H30" i="1" l="1"/>
  <c r="H41" i="1"/>
  <c r="C44" i="1"/>
  <c r="C43" i="1"/>
  <c r="G31" i="1"/>
  <c r="C42" i="1"/>
  <c r="C31" i="1"/>
  <c r="G34" i="1"/>
  <c r="C34" i="1"/>
  <c r="C30" i="1"/>
  <c r="C32" i="1"/>
  <c r="C35" i="1"/>
  <c r="C33" i="1"/>
  <c r="G32" i="1"/>
  <c r="G35" i="1"/>
  <c r="C41" i="1"/>
  <c r="C45" i="1"/>
  <c r="C46" i="1"/>
  <c r="G30" i="1"/>
  <c r="G33" i="1"/>
  <c r="E44" i="1"/>
  <c r="E43" i="1"/>
  <c r="E46" i="1"/>
  <c r="E41" i="1"/>
  <c r="E42" i="1"/>
  <c r="E45" i="1"/>
  <c r="E33" i="1"/>
  <c r="E32" i="1"/>
  <c r="E35" i="1"/>
  <c r="E30" i="1"/>
  <c r="E31" i="1"/>
  <c r="E34" i="1"/>
  <c r="F14" i="1"/>
  <c r="D14" i="1"/>
  <c r="B14" i="1"/>
  <c r="H42" i="1" l="1"/>
  <c r="J41" i="1"/>
  <c r="K41" i="1" s="1"/>
  <c r="C11" i="1"/>
  <c r="H8" i="1"/>
  <c r="J8" i="1" s="1"/>
  <c r="C36" i="1"/>
  <c r="C47" i="1"/>
  <c r="G36" i="1"/>
  <c r="E47" i="1"/>
  <c r="E36" i="1"/>
  <c r="C12" i="1"/>
  <c r="C13" i="1"/>
  <c r="C9" i="1"/>
  <c r="C8" i="1"/>
  <c r="C10" i="1"/>
  <c r="E9" i="1"/>
  <c r="G8" i="1"/>
  <c r="G12" i="1"/>
  <c r="G11" i="1"/>
  <c r="G13" i="1"/>
  <c r="G9" i="1"/>
  <c r="G10" i="1"/>
  <c r="E10" i="1"/>
  <c r="E8" i="1"/>
  <c r="E12" i="1"/>
  <c r="E11" i="1"/>
  <c r="E13" i="1"/>
  <c r="H43" i="1" l="1"/>
  <c r="J42" i="1"/>
  <c r="K42" i="1" s="1"/>
  <c r="C14" i="1"/>
  <c r="E14" i="1"/>
  <c r="G14" i="1"/>
  <c r="H44" i="1" l="1"/>
  <c r="J43" i="1"/>
  <c r="K43" i="1" s="1"/>
  <c r="H45" i="1" l="1"/>
  <c r="J44" i="1"/>
  <c r="K44" i="1" s="1"/>
  <c r="J45" i="1" l="1"/>
  <c r="K45" i="1" s="1"/>
  <c r="H46" i="1"/>
  <c r="H47" i="1" l="1"/>
  <c r="J46" i="1"/>
  <c r="J26" i="3" l="1"/>
  <c r="J47" i="1"/>
  <c r="K46" i="1"/>
  <c r="B55" i="1"/>
  <c r="B56" i="1" s="1"/>
  <c r="B57" i="1" s="1"/>
  <c r="B58" i="1" s="1"/>
  <c r="B59" i="1" s="1"/>
  <c r="B60" i="1" s="1"/>
  <c r="K26" i="3" l="1"/>
  <c r="J27" i="3"/>
</calcChain>
</file>

<file path=xl/sharedStrings.xml><?xml version="1.0" encoding="utf-8"?>
<sst xmlns="http://schemas.openxmlformats.org/spreadsheetml/2006/main" count="198" uniqueCount="38">
  <si>
    <t>CFDT</t>
  </si>
  <si>
    <t>CFTC</t>
  </si>
  <si>
    <t>CGT</t>
  </si>
  <si>
    <t>FO</t>
  </si>
  <si>
    <t>TOTAL</t>
  </si>
  <si>
    <t>COLLEGE 1</t>
  </si>
  <si>
    <t>COLLEGE 2</t>
  </si>
  <si>
    <t>COLLEGE 3</t>
  </si>
  <si>
    <t>OUI</t>
  </si>
  <si>
    <t>CFE CGC</t>
  </si>
  <si>
    <t>AGIR AUTREMENT</t>
  </si>
  <si>
    <t>CFCT</t>
  </si>
  <si>
    <t>Représentativité Syndicale : Calcul du poids relatifs</t>
  </si>
  <si>
    <t>SVE Considérés</t>
  </si>
  <si>
    <t>Audience</t>
  </si>
  <si>
    <t>TOUS COLLEGES CONFONDUS</t>
  </si>
  <si>
    <t>OS</t>
  </si>
  <si>
    <t>SVE PAR OS</t>
  </si>
  <si>
    <t>Représentativité</t>
  </si>
  <si>
    <t>Le tableau de synthèse ci-dessous présente l’audience électorale des organisations syndicales</t>
  </si>
  <si>
    <t>La représentativité syndicale et l’audience électorale des organisations syndicales s’apprécient par rapport aux suffrages exprimés (hors votes blancs et nuls) au premier tour des élections des titulaires au comité d’entreprise (CE) ou de la délégation unique du personnel (DUP) ou, à défaut, des délégués du personnel (DP), quel que soit le nombre de votants.</t>
  </si>
  <si>
    <t>Audience détaillée des OS</t>
  </si>
  <si>
    <t>Le tableau de synthèse ci-dessous présente l’audience électorale globale et par collège des organisations syndicales.</t>
  </si>
  <si>
    <t>Le calcul de l’audience électorale tous collèges confondus permet de mesurer le poids électoral des organisations syndicales représentatives pour la négociation d’un accord ou d’une convention collective s’appliquant à l’ensemble du personnel (cadres, agents de maîtrise et techniciens, employés et ouvriers). </t>
  </si>
  <si>
    <t>MAGASINS NORD</t>
  </si>
  <si>
    <t>MAGASINS EST</t>
  </si>
  <si>
    <t>SERVICES SUPPORTS</t>
  </si>
  <si>
    <t>ENTREPOTS</t>
  </si>
  <si>
    <t>Nb SVE</t>
  </si>
  <si>
    <t>Audience au sein du collège</t>
  </si>
  <si>
    <t>SVE par OS</t>
  </si>
  <si>
    <t>Audience globale des OS</t>
  </si>
  <si>
    <t>OS CATEGORIEL</t>
  </si>
  <si>
    <t xml:space="preserve">Audience des OS catégorielles
</t>
  </si>
  <si>
    <t>L’audience électorale de chaque organisation syndicale permet d’apprécier le poids des organisations syndicales représentatives dans le cadre des négociations des accords d’entreprise catégoriels (accords portants uniquement sur certains collèges).
Pour les syndicats catégoriels, l’audience est mesurée dans les seuls collèges dans lesquels ils ont vocation à présenter des candidats, dès lors qu’ils ne font pas le choix de présenter des candidats dans tous les collèges. Est catégoriel le syndicat affilié à une confédération catégorielle interprofessionnelle nationale et dont les statuts prévoient qu’il a vocation à représenter une catégorie du personnel.</t>
  </si>
  <si>
    <t>oui*</t>
  </si>
  <si>
    <t>cf onglet OS CATEGORIEL</t>
  </si>
  <si>
    <t>COLLEGE ENCADREMENT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</si>
</sst>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i/>
      <sz val="11"/>
      <color theme="1"/>
      <name val="Calibri"/>
      <family val="2"/>
      <scheme val="minor"/>
    </font>
    <font>
      <b/>
      <sz val="11"/>
      <color rgb="FF222222"/>
      <name val="Calibri"/>
      <family val="2"/>
      <scheme val="minor"/>
    </font>
    <font>
      <sz val="11"/>
      <color rgb="FF222222"/>
      <name val="Calibri"/>
      <family val="2"/>
      <scheme val="minor"/>
    </font>
    <font>
      <b/>
      <sz val="11"/>
      <color rgb="FFCB262E"/>
      <name val="Arial"/>
      <family val="2"/>
    </font>
    <font>
      <b/>
      <sz val="14"/>
      <color rgb="FFCB262E"/>
      <name val="Calibri"/>
      <family val="2"/>
      <scheme val="minor"/>
    </font>
    <font>
      <sz val="12"/>
      <color rgb="FF22222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25">
    <xf numFmtId="0" fontId="0" fillId="0" borderId="0" xfId="0"/>
    <xf numFmtId="0" fontId="3" fillId="0" borderId="1" xfId="0" applyFont="1" applyFill="1" applyBorder="1" applyAlignment="1">
      <alignment horizontal="center" vertical="center" wrapText="1"/>
    </xf>
    <xf numFmtId="0" fontId="0" fillId="0" borderId="1" xfId="0" applyBorder="1"/>
    <xf numFmtId="0" fontId="0" fillId="2" borderId="1" xfId="0" applyFont="1" applyFill="1" applyBorder="1" applyAlignment="1">
      <alignment horizontal="center" vertical="center" wrapText="1"/>
    </xf>
    <xf numFmtId="0" fontId="0" fillId="0" borderId="0" xfId="0"/>
    <xf numFmtId="0" fontId="2" fillId="0"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1" fontId="0" fillId="2" borderId="1" xfId="0" applyNumberFormat="1" applyFont="1" applyFill="1" applyBorder="1" applyAlignment="1">
      <alignment horizontal="center" vertical="center" wrapText="1"/>
    </xf>
    <xf numFmtId="10" fontId="0" fillId="0" borderId="1" xfId="0" applyNumberFormat="1" applyBorder="1" applyAlignment="1">
      <alignment horizontal="center"/>
    </xf>
    <xf numFmtId="0" fontId="0" fillId="0" borderId="0" xfId="0" applyAlignment="1"/>
    <xf numFmtId="0" fontId="0" fillId="0" borderId="0" xfId="0" applyAlignment="1"/>
    <xf numFmtId="0" fontId="0" fillId="0" borderId="0" xfId="0" applyAlignment="1">
      <alignment horizontal="left" wrapText="1"/>
    </xf>
    <xf numFmtId="0" fontId="1" fillId="3" borderId="3" xfId="0" applyFont="1" applyFill="1" applyBorder="1" applyAlignment="1">
      <alignment horizontal="center" vertical="center"/>
    </xf>
    <xf numFmtId="0" fontId="0" fillId="0" borderId="0" xfId="0" applyAlignment="1">
      <alignment vertical="center"/>
    </xf>
    <xf numFmtId="0" fontId="1" fillId="0" borderId="0" xfId="0" applyFont="1"/>
    <xf numFmtId="0" fontId="0" fillId="0" borderId="0" xfId="0" applyAlignment="1">
      <alignment vertical="top"/>
    </xf>
    <xf numFmtId="0" fontId="8" fillId="0" borderId="0" xfId="0" applyFont="1" applyAlignment="1">
      <alignment horizontal="justify" vertical="center" wrapText="1"/>
    </xf>
    <xf numFmtId="0" fontId="1" fillId="0" borderId="0" xfId="0" applyFont="1" applyAlignment="1">
      <alignment vertical="top"/>
    </xf>
    <xf numFmtId="0" fontId="1" fillId="5" borderId="3" xfId="0" applyFont="1" applyFill="1" applyBorder="1" applyAlignment="1">
      <alignment horizontal="center" vertical="center"/>
    </xf>
    <xf numFmtId="0" fontId="2"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0" borderId="8" xfId="0" applyFont="1" applyFill="1" applyBorder="1" applyAlignment="1">
      <alignment vertical="center" wrapText="1"/>
    </xf>
    <xf numFmtId="0" fontId="1" fillId="2" borderId="8" xfId="0"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10" fontId="0" fillId="0" borderId="2" xfId="0" applyNumberFormat="1" applyBorder="1" applyAlignment="1">
      <alignment horizontal="center"/>
    </xf>
    <xf numFmtId="0" fontId="0" fillId="0" borderId="2" xfId="0" applyBorder="1"/>
    <xf numFmtId="1" fontId="1" fillId="0" borderId="8" xfId="0" applyNumberFormat="1" applyFont="1" applyBorder="1" applyAlignment="1">
      <alignment horizontal="center"/>
    </xf>
    <xf numFmtId="10" fontId="0" fillId="0" borderId="8" xfId="0" applyNumberFormat="1" applyBorder="1" applyAlignment="1">
      <alignment horizontal="center"/>
    </xf>
    <xf numFmtId="0" fontId="0" fillId="0" borderId="8" xfId="0" applyBorder="1"/>
    <xf numFmtId="0" fontId="1" fillId="6" borderId="3" xfId="0" applyFont="1" applyFill="1" applyBorder="1" applyAlignment="1">
      <alignment horizontal="center" vertical="center"/>
    </xf>
    <xf numFmtId="0" fontId="2" fillId="0" borderId="5"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10" fontId="3" fillId="0" borderId="14" xfId="0" applyNumberFormat="1" applyFont="1" applyFill="1" applyBorder="1" applyAlignment="1">
      <alignment horizontal="center"/>
    </xf>
    <xf numFmtId="0" fontId="3" fillId="0" borderId="15" xfId="0" applyFont="1" applyFill="1" applyBorder="1" applyAlignment="1">
      <alignment horizontal="center" vertical="center" wrapText="1"/>
    </xf>
    <xf numFmtId="10" fontId="3" fillId="0" borderId="16" xfId="0" applyNumberFormat="1" applyFont="1" applyFill="1" applyBorder="1" applyAlignment="1">
      <alignment horizontal="center"/>
    </xf>
    <xf numFmtId="0" fontId="2" fillId="0" borderId="17" xfId="0" applyFont="1" applyFill="1" applyBorder="1" applyAlignment="1">
      <alignment horizontal="center" vertical="center" wrapText="1"/>
    </xf>
    <xf numFmtId="10" fontId="2" fillId="0" borderId="18" xfId="0" applyNumberFormat="1" applyFont="1" applyFill="1" applyBorder="1" applyAlignment="1">
      <alignment horizontal="center"/>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 fillId="0" borderId="6" xfId="0" applyFont="1" applyBorder="1" applyAlignment="1">
      <alignment horizontal="center"/>
    </xf>
    <xf numFmtId="0" fontId="1" fillId="0" borderId="11" xfId="0" applyFont="1" applyBorder="1" applyAlignment="1">
      <alignment horizontal="center"/>
    </xf>
    <xf numFmtId="0" fontId="1" fillId="0" borderId="12" xfId="0" applyFont="1" applyBorder="1"/>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xf>
    <xf numFmtId="0" fontId="1" fillId="2" borderId="17" xfId="0" applyFont="1" applyFill="1" applyBorder="1" applyAlignment="1">
      <alignment horizontal="center" vertical="center" wrapText="1"/>
    </xf>
    <xf numFmtId="0" fontId="0" fillId="0" borderId="11" xfId="0" applyFont="1" applyBorder="1" applyAlignment="1">
      <alignment horizontal="center"/>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6" xfId="0" applyFont="1" applyBorder="1" applyAlignment="1">
      <alignment horizontal="center"/>
    </xf>
    <xf numFmtId="0" fontId="1" fillId="6" borderId="14" xfId="0" applyFont="1" applyFill="1" applyBorder="1" applyAlignment="1">
      <alignment horizontal="center" vertical="center"/>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0" borderId="6" xfId="0" applyNumberFormat="1" applyFont="1" applyBorder="1" applyAlignment="1">
      <alignment horizontal="center"/>
    </xf>
    <xf numFmtId="0" fontId="1" fillId="0" borderId="12" xfId="0" applyNumberFormat="1" applyFont="1" applyBorder="1" applyAlignment="1">
      <alignment horizontal="center"/>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1" xfId="0" applyFont="1" applyFill="1" applyBorder="1" applyAlignment="1">
      <alignment horizontal="center" vertical="center"/>
    </xf>
    <xf numFmtId="0" fontId="1" fillId="6" borderId="14" xfId="0" applyFont="1" applyFill="1" applyBorder="1" applyAlignment="1">
      <alignment horizontal="center" vertical="center"/>
    </xf>
    <xf numFmtId="0" fontId="10" fillId="0" borderId="0" xfId="0" applyFont="1" applyAlignment="1">
      <alignment horizontal="left" vertical="top" wrapText="1"/>
    </xf>
    <xf numFmtId="0" fontId="9" fillId="0" borderId="0" xfId="0" applyFont="1" applyAlignment="1">
      <alignment vertical="center" wrapText="1"/>
    </xf>
    <xf numFmtId="0" fontId="10" fillId="0" borderId="0" xfId="0" applyFont="1" applyAlignment="1">
      <alignment horizontal="left"/>
    </xf>
    <xf numFmtId="0" fontId="8" fillId="0" borderId="0" xfId="0" applyFont="1" applyAlignment="1">
      <alignment horizontal="left" vertical="center" wrapText="1"/>
    </xf>
    <xf numFmtId="0" fontId="1" fillId="6" borderId="11"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4" fillId="3" borderId="0" xfId="0" applyFont="1" applyFill="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1" fillId="3" borderId="1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4" fillId="7" borderId="0" xfId="0" applyFont="1" applyFill="1" applyAlignment="1">
      <alignment horizontal="center" vertical="center"/>
    </xf>
    <xf numFmtId="0" fontId="1" fillId="7" borderId="5"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5" fillId="0" borderId="4" xfId="0" applyFont="1" applyBorder="1" applyAlignment="1">
      <alignment horizontal="left" wrapText="1"/>
    </xf>
    <xf numFmtId="0" fontId="0" fillId="0" borderId="0" xfId="0" applyAlignment="1"/>
    <xf numFmtId="0" fontId="0" fillId="0" borderId="4" xfId="0" applyBorder="1" applyAlignment="1"/>
    <xf numFmtId="0" fontId="1"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7" borderId="1" xfId="0" applyFill="1" applyBorder="1" applyAlignment="1">
      <alignment horizontal="center" vertical="center"/>
    </xf>
    <xf numFmtId="0" fontId="0" fillId="7" borderId="14" xfId="0" applyFill="1" applyBorder="1" applyAlignment="1">
      <alignment horizontal="center" vertical="center"/>
    </xf>
    <xf numFmtId="0" fontId="1" fillId="6" borderId="13" xfId="0" applyFont="1" applyFill="1" applyBorder="1" applyAlignment="1">
      <alignment horizontal="center" vertical="center"/>
    </xf>
    <xf numFmtId="0" fontId="1" fillId="6" borderId="1" xfId="0" applyFont="1" applyFill="1" applyBorder="1" applyAlignment="1">
      <alignment horizontal="center" vertical="center"/>
    </xf>
    <xf numFmtId="0" fontId="0" fillId="6" borderId="14" xfId="0" applyFill="1" applyBorder="1" applyAlignment="1">
      <alignment horizontal="center" vertical="center"/>
    </xf>
    <xf numFmtId="0" fontId="1" fillId="5" borderId="13" xfId="0" applyFont="1" applyFill="1" applyBorder="1" applyAlignment="1">
      <alignment horizontal="center" vertical="center"/>
    </xf>
    <xf numFmtId="0" fontId="0" fillId="5" borderId="1" xfId="0" applyFill="1" applyBorder="1" applyAlignment="1">
      <alignment horizontal="center" vertical="center"/>
    </xf>
    <xf numFmtId="0" fontId="0" fillId="5" borderId="14" xfId="0" applyFill="1" applyBorder="1" applyAlignment="1">
      <alignment horizontal="center" vertical="center"/>
    </xf>
    <xf numFmtId="0" fontId="1" fillId="6" borderId="5" xfId="0" applyFont="1" applyFill="1" applyBorder="1" applyAlignment="1">
      <alignment horizontal="center" vertical="center"/>
    </xf>
    <xf numFmtId="0" fontId="1" fillId="6" borderId="14" xfId="0" applyFont="1" applyFill="1" applyBorder="1" applyAlignment="1">
      <alignment horizontal="center" vertical="center"/>
    </xf>
    <xf numFmtId="0" fontId="4" fillId="5" borderId="0" xfId="0" applyFont="1" applyFill="1" applyAlignment="1">
      <alignment horizontal="center" vertical="center"/>
    </xf>
    <xf numFmtId="0" fontId="1" fillId="5" borderId="5" xfId="0" applyFont="1" applyFill="1" applyBorder="1" applyAlignment="1">
      <alignment horizontal="center" vertical="center"/>
    </xf>
    <xf numFmtId="0" fontId="1" fillId="5" borderId="14" xfId="0" applyFont="1" applyFill="1" applyBorder="1" applyAlignment="1">
      <alignment horizontal="center" vertical="center"/>
    </xf>
    <xf numFmtId="0" fontId="7" fillId="0" borderId="0" xfId="0" applyFont="1" applyAlignment="1">
      <alignment horizontal="left" vertical="top" wrapText="1"/>
    </xf>
    <xf numFmtId="0" fontId="1" fillId="5" borderId="11"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6" fillId="0" borderId="0" xfId="0" applyFont="1" applyAlignment="1">
      <alignment horizontal="left" vertical="top" wrapText="1"/>
    </xf>
    <xf numFmtId="0" fontId="1" fillId="7" borderId="11"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4" fillId="6" borderId="0" xfId="0" applyFont="1" applyFill="1" applyAlignment="1">
      <alignment horizontal="center" vertical="center"/>
    </xf>
    <xf numFmtId="0" fontId="3" fillId="8" borderId="22" xfId="0" applyFont="1" applyFill="1" applyBorder="1" applyAlignment="1">
      <alignment horizontal="center" vertical="center" wrapText="1"/>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9" fillId="0" borderId="0" xfId="0" applyFont="1" applyAlignment="1">
      <alignment horizontal="left" vertical="top" wrapText="1"/>
    </xf>
    <xf numFmtId="0" fontId="10" fillId="0" borderId="0" xfId="0" applyFont="1" applyAlignment="1">
      <alignment horizontal="left" wrapText="1"/>
    </xf>
    <xf numFmtId="0" fontId="1" fillId="5" borderId="22"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zoomScale="90" zoomScaleNormal="90" workbookViewId="0">
      <selection activeCell="A3" sqref="A3:K3"/>
    </sheetView>
  </sheetViews>
  <sheetFormatPr baseColWidth="10" defaultRowHeight="15" x14ac:dyDescent="0.25"/>
  <cols>
    <col min="1" max="1" width="27.7109375" customWidth="1"/>
    <col min="2" max="2" width="13.28515625" style="14" customWidth="1"/>
    <col min="3" max="3" width="15.42578125" customWidth="1"/>
    <col min="4" max="4" width="13.28515625" customWidth="1"/>
    <col min="5" max="5" width="15.42578125" customWidth="1"/>
    <col min="6" max="6" width="13.28515625" customWidth="1"/>
    <col min="7" max="7" width="15.42578125" customWidth="1"/>
    <col min="8" max="8" width="13.28515625" style="4" customWidth="1"/>
    <col min="9" max="9" width="10.5703125" style="4" customWidth="1"/>
    <col min="10" max="10" width="11.5703125" style="4" customWidth="1"/>
    <col min="11" max="11" width="16.28515625" customWidth="1"/>
    <col min="13" max="14" width="16.140625" customWidth="1"/>
    <col min="15" max="15" width="19.7109375" customWidth="1"/>
    <col min="16" max="19" width="16.140625" customWidth="1"/>
    <col min="20" max="20" width="17.85546875" customWidth="1"/>
  </cols>
  <sheetData>
    <row r="1" spans="1:13" s="15" customFormat="1" ht="18.75" x14ac:dyDescent="0.25">
      <c r="A1" s="69" t="s">
        <v>21</v>
      </c>
      <c r="B1" s="69"/>
      <c r="C1" s="69"/>
      <c r="D1" s="69"/>
      <c r="E1" s="69"/>
      <c r="F1" s="69"/>
      <c r="G1" s="69"/>
      <c r="H1" s="69"/>
      <c r="I1" s="69"/>
      <c r="J1" s="69"/>
      <c r="K1" s="69"/>
    </row>
    <row r="2" spans="1:13" s="15" customFormat="1" ht="15.75" x14ac:dyDescent="0.25">
      <c r="A2" s="70" t="s">
        <v>22</v>
      </c>
      <c r="B2" s="70"/>
      <c r="C2" s="70"/>
      <c r="D2" s="70"/>
      <c r="E2" s="70"/>
      <c r="F2" s="70"/>
      <c r="G2" s="70"/>
      <c r="H2" s="70"/>
      <c r="I2" s="70"/>
      <c r="J2" s="70"/>
      <c r="K2" s="70"/>
    </row>
    <row r="3" spans="1:13" s="18" customFormat="1" ht="35.25" customHeight="1" x14ac:dyDescent="0.25">
      <c r="A3" s="68" t="s">
        <v>23</v>
      </c>
      <c r="B3" s="68"/>
      <c r="C3" s="68"/>
      <c r="D3" s="68"/>
      <c r="E3" s="68"/>
      <c r="F3" s="68"/>
      <c r="G3" s="68"/>
      <c r="H3" s="68"/>
      <c r="I3" s="68"/>
      <c r="J3" s="68"/>
      <c r="K3" s="68"/>
    </row>
    <row r="4" spans="1:13" s="4" customFormat="1" x14ac:dyDescent="0.25">
      <c r="B4" s="14"/>
    </row>
    <row r="5" spans="1:13" ht="18.75" x14ac:dyDescent="0.25">
      <c r="A5" s="74" t="s">
        <v>24</v>
      </c>
      <c r="B5" s="74"/>
      <c r="C5" s="74"/>
      <c r="D5" s="74"/>
      <c r="E5" s="74"/>
      <c r="F5" s="74"/>
      <c r="G5" s="74"/>
      <c r="H5" s="74"/>
      <c r="I5" s="74"/>
      <c r="J5" s="74"/>
      <c r="K5" s="74"/>
    </row>
    <row r="6" spans="1:13" x14ac:dyDescent="0.25">
      <c r="A6" s="77" t="s">
        <v>16</v>
      </c>
      <c r="B6" s="75" t="s">
        <v>5</v>
      </c>
      <c r="C6" s="76"/>
      <c r="D6" s="75" t="s">
        <v>6</v>
      </c>
      <c r="E6" s="76"/>
      <c r="F6" s="75" t="s">
        <v>7</v>
      </c>
      <c r="G6" s="76"/>
      <c r="H6" s="75" t="s">
        <v>15</v>
      </c>
      <c r="I6" s="78"/>
      <c r="J6" s="79"/>
      <c r="K6" s="80" t="s">
        <v>18</v>
      </c>
    </row>
    <row r="7" spans="1:13" ht="30" x14ac:dyDescent="0.25">
      <c r="A7" s="77"/>
      <c r="B7" s="35" t="s">
        <v>28</v>
      </c>
      <c r="C7" s="36" t="s">
        <v>29</v>
      </c>
      <c r="D7" s="35" t="s">
        <v>28</v>
      </c>
      <c r="E7" s="36" t="s">
        <v>29</v>
      </c>
      <c r="F7" s="35" t="s">
        <v>28</v>
      </c>
      <c r="G7" s="36" t="s">
        <v>29</v>
      </c>
      <c r="H7" s="48" t="s">
        <v>13</v>
      </c>
      <c r="I7" s="13" t="s">
        <v>30</v>
      </c>
      <c r="J7" s="49" t="s">
        <v>14</v>
      </c>
      <c r="K7" s="81"/>
    </row>
    <row r="8" spans="1:13" ht="15" customHeight="1" x14ac:dyDescent="0.25">
      <c r="A8" s="32" t="s">
        <v>10</v>
      </c>
      <c r="B8" s="37">
        <v>75</v>
      </c>
      <c r="C8" s="38">
        <f>B8/B14</f>
        <v>0.11700468018720749</v>
      </c>
      <c r="D8" s="43">
        <v>8</v>
      </c>
      <c r="E8" s="38">
        <f>D8/D14</f>
        <v>5.4421768707482991E-2</v>
      </c>
      <c r="F8" s="43">
        <v>0</v>
      </c>
      <c r="G8" s="38">
        <f>F8/F14</f>
        <v>0</v>
      </c>
      <c r="H8" s="43">
        <f>B14+D14+F14</f>
        <v>806</v>
      </c>
      <c r="I8" s="3">
        <f>B8+D8+F8</f>
        <v>83</v>
      </c>
      <c r="J8" s="38">
        <f t="shared" ref="J8:J14" si="0">I8/H8</f>
        <v>0.10297766749379653</v>
      </c>
      <c r="K8" s="45" t="s">
        <v>8</v>
      </c>
      <c r="M8" s="17"/>
    </row>
    <row r="9" spans="1:13" x14ac:dyDescent="0.25">
      <c r="A9" s="32" t="s">
        <v>0</v>
      </c>
      <c r="B9" s="37">
        <v>327</v>
      </c>
      <c r="C9" s="38">
        <f>B9/B14</f>
        <v>0.51014040561622465</v>
      </c>
      <c r="D9" s="43">
        <v>71</v>
      </c>
      <c r="E9" s="38">
        <f>D9/D14</f>
        <v>0.48299319727891155</v>
      </c>
      <c r="F9" s="43">
        <v>0</v>
      </c>
      <c r="G9" s="38">
        <f>F9/F14</f>
        <v>0</v>
      </c>
      <c r="H9" s="43">
        <v>806</v>
      </c>
      <c r="I9" s="3">
        <f>B9+D9+F9</f>
        <v>398</v>
      </c>
      <c r="J9" s="38">
        <f t="shared" si="0"/>
        <v>0.49379652605459057</v>
      </c>
      <c r="K9" s="45" t="s">
        <v>8</v>
      </c>
    </row>
    <row r="10" spans="1:13" x14ac:dyDescent="0.25">
      <c r="A10" s="32" t="s">
        <v>9</v>
      </c>
      <c r="B10" s="37">
        <v>0</v>
      </c>
      <c r="C10" s="38">
        <f>B10/B14</f>
        <v>0</v>
      </c>
      <c r="D10" s="43">
        <v>23</v>
      </c>
      <c r="E10" s="38">
        <f>D10/D14</f>
        <v>0.15646258503401361</v>
      </c>
      <c r="F10" s="43">
        <v>18</v>
      </c>
      <c r="G10" s="38">
        <f>F10/F14</f>
        <v>1</v>
      </c>
      <c r="H10" s="43">
        <v>806</v>
      </c>
      <c r="I10" s="3">
        <f>D10+F10</f>
        <v>41</v>
      </c>
      <c r="J10" s="38">
        <f t="shared" si="0"/>
        <v>5.0868486352357321E-2</v>
      </c>
      <c r="K10" s="45"/>
    </row>
    <row r="11" spans="1:13" x14ac:dyDescent="0.25">
      <c r="A11" s="32" t="s">
        <v>1</v>
      </c>
      <c r="B11" s="37">
        <v>63</v>
      </c>
      <c r="C11" s="38">
        <f>B11/B14</f>
        <v>9.8283931357254287E-2</v>
      </c>
      <c r="D11" s="43">
        <v>28</v>
      </c>
      <c r="E11" s="38">
        <f>D11/D14</f>
        <v>0.19047619047619047</v>
      </c>
      <c r="F11" s="43">
        <v>0</v>
      </c>
      <c r="G11" s="38">
        <f>F11/F14</f>
        <v>0</v>
      </c>
      <c r="H11" s="43">
        <v>806</v>
      </c>
      <c r="I11" s="3">
        <f>B11+D11+F11</f>
        <v>91</v>
      </c>
      <c r="J11" s="38">
        <f t="shared" si="0"/>
        <v>0.11290322580645161</v>
      </c>
      <c r="K11" s="45" t="s">
        <v>8</v>
      </c>
    </row>
    <row r="12" spans="1:13" x14ac:dyDescent="0.25">
      <c r="A12" s="32" t="s">
        <v>2</v>
      </c>
      <c r="B12" s="37">
        <v>111</v>
      </c>
      <c r="C12" s="38">
        <f>B12/B14</f>
        <v>0.1731669266770671</v>
      </c>
      <c r="D12" s="43">
        <v>0</v>
      </c>
      <c r="E12" s="38">
        <f>D12/D14</f>
        <v>0</v>
      </c>
      <c r="F12" s="43">
        <v>0</v>
      </c>
      <c r="G12" s="38">
        <f>F12/F14</f>
        <v>0</v>
      </c>
      <c r="H12" s="43">
        <v>806</v>
      </c>
      <c r="I12" s="3">
        <f>B12</f>
        <v>111</v>
      </c>
      <c r="J12" s="38">
        <f t="shared" si="0"/>
        <v>0.13771712158808933</v>
      </c>
      <c r="K12" s="45" t="s">
        <v>8</v>
      </c>
    </row>
    <row r="13" spans="1:13" ht="15.75" thickBot="1" x14ac:dyDescent="0.3">
      <c r="A13" s="33" t="s">
        <v>3</v>
      </c>
      <c r="B13" s="39">
        <v>65</v>
      </c>
      <c r="C13" s="40">
        <f>B13/B14</f>
        <v>0.10140405616224649</v>
      </c>
      <c r="D13" s="44">
        <v>17</v>
      </c>
      <c r="E13" s="40">
        <f>D13/D14</f>
        <v>0.11564625850340136</v>
      </c>
      <c r="F13" s="44">
        <v>0</v>
      </c>
      <c r="G13" s="40">
        <f>F13/F14</f>
        <v>0</v>
      </c>
      <c r="H13" s="44">
        <v>806</v>
      </c>
      <c r="I13" s="22">
        <f>B13+D13</f>
        <v>82</v>
      </c>
      <c r="J13" s="40">
        <f t="shared" si="0"/>
        <v>0.10173697270471464</v>
      </c>
      <c r="K13" s="46" t="s">
        <v>8</v>
      </c>
    </row>
    <row r="14" spans="1:13" s="15" customFormat="1" ht="15.75" thickTop="1" x14ac:dyDescent="0.25">
      <c r="A14" s="34" t="s">
        <v>4</v>
      </c>
      <c r="B14" s="41">
        <f t="shared" ref="B14:G14" si="1">SUM(B8:B13)</f>
        <v>641</v>
      </c>
      <c r="C14" s="42">
        <f t="shared" si="1"/>
        <v>1</v>
      </c>
      <c r="D14" s="41">
        <f t="shared" si="1"/>
        <v>147</v>
      </c>
      <c r="E14" s="42">
        <f t="shared" si="1"/>
        <v>0.99999999999999989</v>
      </c>
      <c r="F14" s="41">
        <f t="shared" si="1"/>
        <v>18</v>
      </c>
      <c r="G14" s="42">
        <f t="shared" si="1"/>
        <v>1</v>
      </c>
      <c r="H14" s="50">
        <v>806</v>
      </c>
      <c r="I14" s="24">
        <f>SUM(I8:I13)</f>
        <v>806</v>
      </c>
      <c r="J14" s="42">
        <f t="shared" si="0"/>
        <v>1</v>
      </c>
      <c r="K14" s="47"/>
    </row>
    <row r="16" spans="1:13" ht="18.75" x14ac:dyDescent="0.25">
      <c r="A16" s="82" t="s">
        <v>25</v>
      </c>
      <c r="B16" s="82"/>
      <c r="C16" s="82"/>
      <c r="D16" s="82"/>
      <c r="E16" s="82"/>
      <c r="F16" s="82"/>
      <c r="G16" s="82"/>
      <c r="H16" s="82"/>
      <c r="I16" s="82"/>
      <c r="J16" s="82"/>
      <c r="K16" s="82"/>
    </row>
    <row r="17" spans="1:11" ht="14.45" customHeight="1" x14ac:dyDescent="0.25">
      <c r="A17" s="83" t="s">
        <v>16</v>
      </c>
      <c r="B17" s="84" t="s">
        <v>5</v>
      </c>
      <c r="C17" s="85"/>
      <c r="D17" s="84" t="s">
        <v>6</v>
      </c>
      <c r="E17" s="85"/>
      <c r="F17" s="84" t="s">
        <v>7</v>
      </c>
      <c r="G17" s="85"/>
      <c r="H17" s="84" t="s">
        <v>15</v>
      </c>
      <c r="I17" s="93"/>
      <c r="J17" s="94"/>
      <c r="K17" s="110" t="s">
        <v>18</v>
      </c>
    </row>
    <row r="18" spans="1:11" ht="30" x14ac:dyDescent="0.25">
      <c r="A18" s="83"/>
      <c r="B18" s="62" t="s">
        <v>28</v>
      </c>
      <c r="C18" s="63" t="s">
        <v>29</v>
      </c>
      <c r="D18" s="62" t="s">
        <v>28</v>
      </c>
      <c r="E18" s="63" t="s">
        <v>29</v>
      </c>
      <c r="F18" s="62" t="s">
        <v>28</v>
      </c>
      <c r="G18" s="63" t="s">
        <v>29</v>
      </c>
      <c r="H18" s="64" t="s">
        <v>13</v>
      </c>
      <c r="I18" s="65" t="s">
        <v>30</v>
      </c>
      <c r="J18" s="66" t="s">
        <v>14</v>
      </c>
      <c r="K18" s="111"/>
    </row>
    <row r="19" spans="1:11" x14ac:dyDescent="0.25">
      <c r="A19" s="32" t="s">
        <v>10</v>
      </c>
      <c r="B19" s="37">
        <v>71</v>
      </c>
      <c r="C19" s="38">
        <f>B19/B25</f>
        <v>9.4039735099337746E-2</v>
      </c>
      <c r="D19" s="43">
        <v>25</v>
      </c>
      <c r="E19" s="38">
        <f>D19/D25</f>
        <v>0.22727272727272727</v>
      </c>
      <c r="F19" s="43">
        <v>0</v>
      </c>
      <c r="G19" s="38">
        <f>F19/F25</f>
        <v>0</v>
      </c>
      <c r="H19" s="43">
        <f>B25+D25+F25</f>
        <v>881</v>
      </c>
      <c r="I19" s="3">
        <f>B19+D19</f>
        <v>96</v>
      </c>
      <c r="J19" s="38">
        <f>I19/H19</f>
        <v>0.10896708286038592</v>
      </c>
      <c r="K19" s="45" t="s">
        <v>8</v>
      </c>
    </row>
    <row r="20" spans="1:11" x14ac:dyDescent="0.25">
      <c r="A20" s="32" t="s">
        <v>0</v>
      </c>
      <c r="B20" s="37">
        <v>448</v>
      </c>
      <c r="C20" s="38">
        <f>B20/B25</f>
        <v>0.59337748344370866</v>
      </c>
      <c r="D20" s="43">
        <v>65</v>
      </c>
      <c r="E20" s="38">
        <f>D20/D25</f>
        <v>0.59090909090909094</v>
      </c>
      <c r="F20" s="43">
        <v>0</v>
      </c>
      <c r="G20" s="38">
        <f>F20/F25</f>
        <v>0</v>
      </c>
      <c r="H20" s="43">
        <v>881</v>
      </c>
      <c r="I20" s="3">
        <f>B20+D20</f>
        <v>513</v>
      </c>
      <c r="J20" s="38">
        <f>I20/H20</f>
        <v>0.5822928490351873</v>
      </c>
      <c r="K20" s="45" t="s">
        <v>8</v>
      </c>
    </row>
    <row r="21" spans="1:11" x14ac:dyDescent="0.25">
      <c r="A21" s="32" t="s">
        <v>9</v>
      </c>
      <c r="B21" s="37">
        <v>0</v>
      </c>
      <c r="C21" s="38">
        <f>B21/B25</f>
        <v>0</v>
      </c>
      <c r="D21" s="43">
        <v>20</v>
      </c>
      <c r="E21" s="38">
        <f>D21/D25</f>
        <v>0.18181818181818182</v>
      </c>
      <c r="F21" s="43">
        <v>16</v>
      </c>
      <c r="G21" s="38">
        <f>F21/F25</f>
        <v>1</v>
      </c>
      <c r="H21" s="43">
        <v>881</v>
      </c>
      <c r="I21" s="3">
        <f>D21+F21</f>
        <v>36</v>
      </c>
      <c r="J21" s="38">
        <f>I21/H21</f>
        <v>4.0862656072644721E-2</v>
      </c>
      <c r="K21" s="45"/>
    </row>
    <row r="22" spans="1:11" x14ac:dyDescent="0.25">
      <c r="A22" s="32" t="s">
        <v>11</v>
      </c>
      <c r="B22" s="37">
        <v>0</v>
      </c>
      <c r="C22" s="38">
        <f>B22/B25</f>
        <v>0</v>
      </c>
      <c r="D22" s="43">
        <v>0</v>
      </c>
      <c r="E22" s="38">
        <f>D22/D25</f>
        <v>0</v>
      </c>
      <c r="F22" s="43">
        <v>0</v>
      </c>
      <c r="G22" s="38">
        <f>F22/F25</f>
        <v>0</v>
      </c>
      <c r="H22" s="43">
        <v>881</v>
      </c>
      <c r="I22" s="3"/>
      <c r="J22" s="38"/>
      <c r="K22" s="45"/>
    </row>
    <row r="23" spans="1:11" x14ac:dyDescent="0.25">
      <c r="A23" s="32" t="s">
        <v>2</v>
      </c>
      <c r="B23" s="37">
        <v>236</v>
      </c>
      <c r="C23" s="38">
        <f>B23/B25</f>
        <v>0.31258278145695362</v>
      </c>
      <c r="D23" s="43">
        <v>0</v>
      </c>
      <c r="E23" s="38">
        <f>D23/D25</f>
        <v>0</v>
      </c>
      <c r="F23" s="43">
        <v>0</v>
      </c>
      <c r="G23" s="38">
        <f>F23/F25</f>
        <v>0</v>
      </c>
      <c r="H23" s="43">
        <v>881</v>
      </c>
      <c r="I23" s="3">
        <f>B23</f>
        <v>236</v>
      </c>
      <c r="J23" s="38">
        <f>I23/H23</f>
        <v>0.26787741203178206</v>
      </c>
      <c r="K23" s="45" t="s">
        <v>8</v>
      </c>
    </row>
    <row r="24" spans="1:11" ht="15.75" thickBot="1" x14ac:dyDescent="0.3">
      <c r="A24" s="33" t="s">
        <v>3</v>
      </c>
      <c r="B24" s="39">
        <v>0</v>
      </c>
      <c r="C24" s="40">
        <f>B24/B25</f>
        <v>0</v>
      </c>
      <c r="D24" s="44">
        <v>0</v>
      </c>
      <c r="E24" s="40">
        <f>D24/D25</f>
        <v>0</v>
      </c>
      <c r="F24" s="44">
        <v>0</v>
      </c>
      <c r="G24" s="40">
        <f>F24/F25</f>
        <v>0</v>
      </c>
      <c r="H24" s="44">
        <v>881</v>
      </c>
      <c r="I24" s="22"/>
      <c r="J24" s="40"/>
      <c r="K24" s="51"/>
    </row>
    <row r="25" spans="1:11" s="15" customFormat="1" ht="15.75" thickTop="1" x14ac:dyDescent="0.25">
      <c r="A25" s="34" t="s">
        <v>4</v>
      </c>
      <c r="B25" s="41">
        <f t="shared" ref="B25:G25" si="2">SUM(B19:B24)</f>
        <v>755</v>
      </c>
      <c r="C25" s="42">
        <f t="shared" si="2"/>
        <v>1</v>
      </c>
      <c r="D25" s="41">
        <f t="shared" si="2"/>
        <v>110</v>
      </c>
      <c r="E25" s="42">
        <f t="shared" si="2"/>
        <v>1</v>
      </c>
      <c r="F25" s="41">
        <f t="shared" si="2"/>
        <v>16</v>
      </c>
      <c r="G25" s="42">
        <f t="shared" si="2"/>
        <v>1</v>
      </c>
      <c r="H25" s="50">
        <v>881</v>
      </c>
      <c r="I25" s="24">
        <f>SUM(I19:I24)</f>
        <v>881</v>
      </c>
      <c r="J25" s="42">
        <f>SUM(J19:J24)</f>
        <v>1</v>
      </c>
      <c r="K25" s="47"/>
    </row>
    <row r="27" spans="1:11" ht="18.75" x14ac:dyDescent="0.25">
      <c r="A27" s="112" t="s">
        <v>26</v>
      </c>
      <c r="B27" s="112"/>
      <c r="C27" s="112"/>
      <c r="D27" s="112"/>
      <c r="E27" s="112"/>
      <c r="F27" s="112"/>
      <c r="G27" s="112"/>
      <c r="H27" s="112"/>
      <c r="I27" s="112"/>
      <c r="J27" s="112"/>
      <c r="K27" s="112"/>
    </row>
    <row r="28" spans="1:11" ht="14.45" customHeight="1" x14ac:dyDescent="0.25">
      <c r="A28" s="101" t="s">
        <v>16</v>
      </c>
      <c r="B28" s="95" t="s">
        <v>5</v>
      </c>
      <c r="C28" s="102"/>
      <c r="D28" s="95" t="s">
        <v>6</v>
      </c>
      <c r="E28" s="102"/>
      <c r="F28" s="95" t="s">
        <v>7</v>
      </c>
      <c r="G28" s="102"/>
      <c r="H28" s="95" t="s">
        <v>15</v>
      </c>
      <c r="I28" s="96"/>
      <c r="J28" s="97"/>
      <c r="K28" s="72" t="s">
        <v>18</v>
      </c>
    </row>
    <row r="29" spans="1:11" ht="30" x14ac:dyDescent="0.25">
      <c r="A29" s="101"/>
      <c r="B29" s="52" t="s">
        <v>28</v>
      </c>
      <c r="C29" s="53" t="s">
        <v>29</v>
      </c>
      <c r="D29" s="52" t="s">
        <v>28</v>
      </c>
      <c r="E29" s="53" t="s">
        <v>29</v>
      </c>
      <c r="F29" s="52" t="s">
        <v>28</v>
      </c>
      <c r="G29" s="53" t="s">
        <v>29</v>
      </c>
      <c r="H29" s="52" t="s">
        <v>13</v>
      </c>
      <c r="I29" s="31" t="s">
        <v>30</v>
      </c>
      <c r="J29" s="55" t="s">
        <v>14</v>
      </c>
      <c r="K29" s="73"/>
    </row>
    <row r="30" spans="1:11" x14ac:dyDescent="0.25">
      <c r="A30" s="32" t="s">
        <v>10</v>
      </c>
      <c r="B30" s="37">
        <v>0</v>
      </c>
      <c r="C30" s="38">
        <f>B30/B36</f>
        <v>0</v>
      </c>
      <c r="D30" s="43">
        <v>0</v>
      </c>
      <c r="E30" s="38">
        <f>D30/D36</f>
        <v>0</v>
      </c>
      <c r="F30" s="43">
        <v>0</v>
      </c>
      <c r="G30" s="38">
        <f>F30/F36</f>
        <v>0</v>
      </c>
      <c r="H30" s="43">
        <f>B36+D36+F36</f>
        <v>155</v>
      </c>
      <c r="I30" s="3"/>
      <c r="J30" s="38"/>
      <c r="K30" s="45"/>
    </row>
    <row r="31" spans="1:11" x14ac:dyDescent="0.25">
      <c r="A31" s="32" t="s">
        <v>0</v>
      </c>
      <c r="B31" s="37">
        <v>23</v>
      </c>
      <c r="C31" s="38">
        <f>B31/B36</f>
        <v>1</v>
      </c>
      <c r="D31" s="43">
        <v>17</v>
      </c>
      <c r="E31" s="38">
        <f>D31/D36</f>
        <v>0.2982456140350877</v>
      </c>
      <c r="F31" s="43">
        <v>0</v>
      </c>
      <c r="G31" s="38">
        <f>F31/F36</f>
        <v>0</v>
      </c>
      <c r="H31" s="43">
        <v>155</v>
      </c>
      <c r="I31" s="3">
        <f>B31+D31</f>
        <v>40</v>
      </c>
      <c r="J31" s="38">
        <f>I31/H31</f>
        <v>0.25806451612903225</v>
      </c>
      <c r="K31" s="45" t="s">
        <v>8</v>
      </c>
    </row>
    <row r="32" spans="1:11" x14ac:dyDescent="0.25">
      <c r="A32" s="32" t="s">
        <v>9</v>
      </c>
      <c r="B32" s="37">
        <v>0</v>
      </c>
      <c r="C32" s="38">
        <f>B32/B36</f>
        <v>0</v>
      </c>
      <c r="D32" s="43">
        <v>29</v>
      </c>
      <c r="E32" s="38">
        <f>D32/D36</f>
        <v>0.50877192982456143</v>
      </c>
      <c r="F32" s="43">
        <v>75</v>
      </c>
      <c r="G32" s="38">
        <f>F32/F36</f>
        <v>1</v>
      </c>
      <c r="H32" s="43">
        <v>155</v>
      </c>
      <c r="I32" s="3">
        <f>D32+F32</f>
        <v>104</v>
      </c>
      <c r="J32" s="38">
        <f>I32/H32</f>
        <v>0.67096774193548392</v>
      </c>
      <c r="K32" s="45" t="s">
        <v>8</v>
      </c>
    </row>
    <row r="33" spans="1:11" x14ac:dyDescent="0.25">
      <c r="A33" s="32" t="s">
        <v>1</v>
      </c>
      <c r="B33" s="37">
        <v>0</v>
      </c>
      <c r="C33" s="38">
        <f>B33/B36</f>
        <v>0</v>
      </c>
      <c r="D33" s="43">
        <v>0</v>
      </c>
      <c r="E33" s="38">
        <f>D33/D36</f>
        <v>0</v>
      </c>
      <c r="F33" s="43">
        <v>0</v>
      </c>
      <c r="G33" s="38">
        <f>F33/F36</f>
        <v>0</v>
      </c>
      <c r="H33" s="43">
        <v>155</v>
      </c>
      <c r="I33" s="3"/>
      <c r="J33" s="38"/>
      <c r="K33" s="45"/>
    </row>
    <row r="34" spans="1:11" x14ac:dyDescent="0.25">
      <c r="A34" s="32" t="s">
        <v>2</v>
      </c>
      <c r="B34" s="37">
        <v>0</v>
      </c>
      <c r="C34" s="38">
        <f>B34/B36</f>
        <v>0</v>
      </c>
      <c r="D34" s="43">
        <v>11</v>
      </c>
      <c r="E34" s="38">
        <f>D34/D36</f>
        <v>0.19298245614035087</v>
      </c>
      <c r="F34" s="43">
        <v>0</v>
      </c>
      <c r="G34" s="38">
        <f>F34/F36</f>
        <v>0</v>
      </c>
      <c r="H34" s="43">
        <v>155</v>
      </c>
      <c r="I34" s="3">
        <f>D34</f>
        <v>11</v>
      </c>
      <c r="J34" s="38">
        <f>I34/H34</f>
        <v>7.0967741935483872E-2</v>
      </c>
      <c r="K34" s="54"/>
    </row>
    <row r="35" spans="1:11" ht="15.75" thickBot="1" x14ac:dyDescent="0.3">
      <c r="A35" s="33" t="s">
        <v>3</v>
      </c>
      <c r="B35" s="39">
        <v>0</v>
      </c>
      <c r="C35" s="40">
        <f>B35/B36</f>
        <v>0</v>
      </c>
      <c r="D35" s="44">
        <v>0</v>
      </c>
      <c r="E35" s="40">
        <f>D35/D36</f>
        <v>0</v>
      </c>
      <c r="F35" s="44">
        <v>0</v>
      </c>
      <c r="G35" s="40">
        <f>F35/F36</f>
        <v>0</v>
      </c>
      <c r="H35" s="44">
        <v>155</v>
      </c>
      <c r="I35" s="22"/>
      <c r="J35" s="40"/>
      <c r="K35" s="51"/>
    </row>
    <row r="36" spans="1:11" s="15" customFormat="1" ht="15.75" thickTop="1" x14ac:dyDescent="0.25">
      <c r="A36" s="34" t="s">
        <v>4</v>
      </c>
      <c r="B36" s="41">
        <f t="shared" ref="B36:G36" si="3">SUM(B30:B35)</f>
        <v>23</v>
      </c>
      <c r="C36" s="42">
        <f t="shared" si="3"/>
        <v>1</v>
      </c>
      <c r="D36" s="41">
        <f t="shared" si="3"/>
        <v>57</v>
      </c>
      <c r="E36" s="42">
        <f t="shared" si="3"/>
        <v>1</v>
      </c>
      <c r="F36" s="41">
        <f t="shared" si="3"/>
        <v>75</v>
      </c>
      <c r="G36" s="42">
        <f t="shared" si="3"/>
        <v>1</v>
      </c>
      <c r="H36" s="50">
        <v>155</v>
      </c>
      <c r="I36" s="24">
        <f>SUM(I30:I35)</f>
        <v>155</v>
      </c>
      <c r="J36" s="42">
        <f>SUM(J30:J35)</f>
        <v>1</v>
      </c>
      <c r="K36" s="47"/>
    </row>
    <row r="38" spans="1:11" ht="18.75" x14ac:dyDescent="0.25">
      <c r="A38" s="103" t="s">
        <v>27</v>
      </c>
      <c r="B38" s="103"/>
      <c r="C38" s="103"/>
      <c r="D38" s="103"/>
      <c r="E38" s="103"/>
      <c r="F38" s="103"/>
      <c r="G38" s="103"/>
      <c r="H38" s="103"/>
      <c r="I38" s="103"/>
      <c r="J38" s="103"/>
      <c r="K38" s="103"/>
    </row>
    <row r="39" spans="1:11" ht="14.45" customHeight="1" x14ac:dyDescent="0.25">
      <c r="A39" s="104" t="s">
        <v>16</v>
      </c>
      <c r="B39" s="98" t="s">
        <v>5</v>
      </c>
      <c r="C39" s="105"/>
      <c r="D39" s="98" t="s">
        <v>37</v>
      </c>
      <c r="E39" s="105"/>
      <c r="F39" s="119"/>
      <c r="G39" s="120"/>
      <c r="H39" s="98" t="s">
        <v>15</v>
      </c>
      <c r="I39" s="99"/>
      <c r="J39" s="100"/>
      <c r="K39" s="107" t="s">
        <v>18</v>
      </c>
    </row>
    <row r="40" spans="1:11" ht="30" x14ac:dyDescent="0.25">
      <c r="A40" s="104"/>
      <c r="B40" s="56" t="s">
        <v>28</v>
      </c>
      <c r="C40" s="57" t="s">
        <v>29</v>
      </c>
      <c r="D40" s="56" t="s">
        <v>28</v>
      </c>
      <c r="E40" s="57" t="s">
        <v>29</v>
      </c>
      <c r="F40" s="121"/>
      <c r="G40" s="122"/>
      <c r="H40" s="60" t="s">
        <v>13</v>
      </c>
      <c r="I40" s="19" t="s">
        <v>30</v>
      </c>
      <c r="J40" s="61" t="s">
        <v>14</v>
      </c>
      <c r="K40" s="108"/>
    </row>
    <row r="41" spans="1:11" x14ac:dyDescent="0.25">
      <c r="A41" s="32" t="s">
        <v>10</v>
      </c>
      <c r="B41" s="37">
        <v>92</v>
      </c>
      <c r="C41" s="38">
        <f>B41/B47</f>
        <v>0.35114503816793891</v>
      </c>
      <c r="D41" s="43">
        <v>19</v>
      </c>
      <c r="E41" s="38">
        <f>D41/D47</f>
        <v>0.45238095238095238</v>
      </c>
      <c r="F41" s="121"/>
      <c r="G41" s="122"/>
      <c r="H41" s="43">
        <f>B47+D47+F47</f>
        <v>304</v>
      </c>
      <c r="I41" s="3">
        <f>B41+D41+F41</f>
        <v>111</v>
      </c>
      <c r="J41" s="38">
        <f>I41/H41</f>
        <v>0.36513157894736842</v>
      </c>
      <c r="K41" s="58" t="str">
        <f>IF(J41&gt;=0.1,"OUI","")</f>
        <v>OUI</v>
      </c>
    </row>
    <row r="42" spans="1:11" x14ac:dyDescent="0.25">
      <c r="A42" s="32" t="s">
        <v>0</v>
      </c>
      <c r="B42" s="37">
        <v>90</v>
      </c>
      <c r="C42" s="38">
        <f>B42/B47</f>
        <v>0.34351145038167941</v>
      </c>
      <c r="D42" s="43">
        <v>0</v>
      </c>
      <c r="E42" s="38">
        <f>D42/D47</f>
        <v>0</v>
      </c>
      <c r="F42" s="121"/>
      <c r="G42" s="122"/>
      <c r="H42" s="43">
        <f>H41</f>
        <v>304</v>
      </c>
      <c r="I42" s="3">
        <f t="shared" ref="I42:I46" si="4">B42+D42+F42</f>
        <v>90</v>
      </c>
      <c r="J42" s="38">
        <f t="shared" ref="J42:J46" si="5">I42/H42</f>
        <v>0.29605263157894735</v>
      </c>
      <c r="K42" s="58" t="str">
        <f t="shared" ref="K42:K46" si="6">IF(J42&gt;=0.1,"OUI","")</f>
        <v>OUI</v>
      </c>
    </row>
    <row r="43" spans="1:11" x14ac:dyDescent="0.25">
      <c r="A43" s="32" t="s">
        <v>9</v>
      </c>
      <c r="B43" s="37">
        <v>0</v>
      </c>
      <c r="C43" s="38">
        <f>B43/B47</f>
        <v>0</v>
      </c>
      <c r="D43" s="43">
        <v>23</v>
      </c>
      <c r="E43" s="38">
        <f>D43/D47</f>
        <v>0.54761904761904767</v>
      </c>
      <c r="F43" s="121"/>
      <c r="G43" s="122"/>
      <c r="H43" s="43">
        <f>H42</f>
        <v>304</v>
      </c>
      <c r="I43" s="3">
        <f t="shared" si="4"/>
        <v>23</v>
      </c>
      <c r="J43" s="38">
        <f t="shared" si="5"/>
        <v>7.5657894736842105E-2</v>
      </c>
      <c r="K43" s="58" t="str">
        <f t="shared" si="6"/>
        <v/>
      </c>
    </row>
    <row r="44" spans="1:11" x14ac:dyDescent="0.25">
      <c r="A44" s="32" t="s">
        <v>1</v>
      </c>
      <c r="B44" s="37">
        <v>18</v>
      </c>
      <c r="C44" s="38">
        <f>B44/B47</f>
        <v>6.8702290076335881E-2</v>
      </c>
      <c r="D44" s="43">
        <v>0</v>
      </c>
      <c r="E44" s="38">
        <f>D44/D47</f>
        <v>0</v>
      </c>
      <c r="F44" s="121"/>
      <c r="G44" s="122"/>
      <c r="H44" s="43">
        <f>+H43</f>
        <v>304</v>
      </c>
      <c r="I44" s="3">
        <f t="shared" si="4"/>
        <v>18</v>
      </c>
      <c r="J44" s="38">
        <f t="shared" si="5"/>
        <v>5.921052631578947E-2</v>
      </c>
      <c r="K44" s="58" t="str">
        <f t="shared" si="6"/>
        <v/>
      </c>
    </row>
    <row r="45" spans="1:11" x14ac:dyDescent="0.25">
      <c r="A45" s="32" t="s">
        <v>2</v>
      </c>
      <c r="B45" s="37">
        <v>22</v>
      </c>
      <c r="C45" s="38">
        <f>B45/B47</f>
        <v>8.3969465648854963E-2</v>
      </c>
      <c r="D45" s="43">
        <v>0</v>
      </c>
      <c r="E45" s="38">
        <f>D45/D47</f>
        <v>0</v>
      </c>
      <c r="F45" s="121"/>
      <c r="G45" s="122"/>
      <c r="H45" s="43">
        <f>+H44</f>
        <v>304</v>
      </c>
      <c r="I45" s="3">
        <f t="shared" si="4"/>
        <v>22</v>
      </c>
      <c r="J45" s="38">
        <f t="shared" si="5"/>
        <v>7.2368421052631582E-2</v>
      </c>
      <c r="K45" s="58" t="str">
        <f t="shared" si="6"/>
        <v/>
      </c>
    </row>
    <row r="46" spans="1:11" ht="15.75" thickBot="1" x14ac:dyDescent="0.3">
      <c r="A46" s="33" t="s">
        <v>3</v>
      </c>
      <c r="B46" s="39">
        <v>40</v>
      </c>
      <c r="C46" s="40">
        <f>B46/B47</f>
        <v>0.15267175572519084</v>
      </c>
      <c r="D46" s="44">
        <v>0</v>
      </c>
      <c r="E46" s="40">
        <f>D46/D47</f>
        <v>0</v>
      </c>
      <c r="F46" s="121"/>
      <c r="G46" s="122"/>
      <c r="H46" s="44">
        <f>+H45</f>
        <v>304</v>
      </c>
      <c r="I46" s="22">
        <f t="shared" si="4"/>
        <v>40</v>
      </c>
      <c r="J46" s="40">
        <f t="shared" si="5"/>
        <v>0.13157894736842105</v>
      </c>
      <c r="K46" s="58" t="str">
        <f t="shared" si="6"/>
        <v>OUI</v>
      </c>
    </row>
    <row r="47" spans="1:11" s="15" customFormat="1" ht="15.75" thickTop="1" x14ac:dyDescent="0.25">
      <c r="A47" s="34" t="s">
        <v>4</v>
      </c>
      <c r="B47" s="41">
        <f t="shared" ref="B47:G47" si="7">SUM(B41:B46)</f>
        <v>262</v>
      </c>
      <c r="C47" s="42">
        <f t="shared" si="7"/>
        <v>1</v>
      </c>
      <c r="D47" s="41">
        <f t="shared" si="7"/>
        <v>42</v>
      </c>
      <c r="E47" s="42">
        <f t="shared" si="7"/>
        <v>1</v>
      </c>
      <c r="F47" s="123"/>
      <c r="G47" s="124"/>
      <c r="H47" s="50">
        <f>+H46</f>
        <v>304</v>
      </c>
      <c r="I47" s="24">
        <f>SUM(I41:I46)</f>
        <v>304</v>
      </c>
      <c r="J47" s="42">
        <f>SUM(J41:J46)</f>
        <v>1</v>
      </c>
      <c r="K47" s="59"/>
    </row>
    <row r="48" spans="1:11" ht="15.75" customHeight="1" x14ac:dyDescent="0.25"/>
    <row r="49" spans="1:13" s="4" customFormat="1" x14ac:dyDescent="0.25">
      <c r="B49" s="14"/>
    </row>
    <row r="50" spans="1:13" s="4" customFormat="1" x14ac:dyDescent="0.25">
      <c r="A50" s="71" t="s">
        <v>31</v>
      </c>
      <c r="B50" s="71"/>
      <c r="C50" s="71"/>
      <c r="D50" s="71"/>
      <c r="E50" s="71"/>
    </row>
    <row r="51" spans="1:13" s="16" customFormat="1" ht="16.149999999999999" customHeight="1" x14ac:dyDescent="0.25">
      <c r="A51" s="109" t="s">
        <v>19</v>
      </c>
      <c r="B51" s="109"/>
      <c r="C51" s="109"/>
      <c r="D51" s="109"/>
      <c r="E51" s="109"/>
    </row>
    <row r="52" spans="1:13" s="16" customFormat="1" ht="69" customHeight="1" x14ac:dyDescent="0.25">
      <c r="A52" s="106" t="s">
        <v>20</v>
      </c>
      <c r="B52" s="106"/>
      <c r="C52" s="106"/>
      <c r="D52" s="106"/>
      <c r="E52" s="106"/>
    </row>
    <row r="53" spans="1:13" ht="25.9" customHeight="1" x14ac:dyDescent="0.25">
      <c r="A53" s="89" t="s">
        <v>12</v>
      </c>
      <c r="B53" s="90"/>
      <c r="C53" s="90"/>
      <c r="D53" s="91"/>
      <c r="E53" s="92"/>
      <c r="F53" s="86"/>
      <c r="G53" s="87"/>
      <c r="H53" s="87"/>
      <c r="I53" s="12"/>
      <c r="J53" s="12"/>
      <c r="K53" s="12"/>
      <c r="L53" s="12"/>
      <c r="M53" s="10"/>
    </row>
    <row r="54" spans="1:13" ht="30" x14ac:dyDescent="0.25">
      <c r="A54" s="6" t="s">
        <v>16</v>
      </c>
      <c r="B54" s="6" t="s">
        <v>13</v>
      </c>
      <c r="C54" s="6" t="s">
        <v>17</v>
      </c>
      <c r="D54" s="7" t="s">
        <v>14</v>
      </c>
      <c r="E54" s="7" t="s">
        <v>18</v>
      </c>
      <c r="F54" s="88"/>
      <c r="G54" s="87"/>
      <c r="H54" s="87"/>
      <c r="I54" s="10"/>
      <c r="J54" s="11"/>
      <c r="K54" s="11"/>
      <c r="L54" s="11"/>
    </row>
    <row r="55" spans="1:13" x14ac:dyDescent="0.25">
      <c r="A55" s="5" t="s">
        <v>10</v>
      </c>
      <c r="B55" s="1">
        <f>1842+H47</f>
        <v>2146</v>
      </c>
      <c r="C55" s="8">
        <f t="shared" ref="C55:C60" si="8">I8+I19+I30+I41</f>
        <v>290</v>
      </c>
      <c r="D55" s="9">
        <f>C55/$C$61</f>
        <v>0.13513513513513514</v>
      </c>
      <c r="E55" s="2" t="str">
        <f>IF(D55&gt;=0.1,"oui","")</f>
        <v>oui</v>
      </c>
      <c r="F55" s="4"/>
      <c r="G55" s="4"/>
      <c r="K55" s="4"/>
    </row>
    <row r="56" spans="1:13" x14ac:dyDescent="0.25">
      <c r="A56" s="5" t="s">
        <v>0</v>
      </c>
      <c r="B56" s="1">
        <f t="shared" ref="B56:B60" si="9">B55</f>
        <v>2146</v>
      </c>
      <c r="C56" s="8">
        <f t="shared" si="8"/>
        <v>1041</v>
      </c>
      <c r="D56" s="9">
        <f t="shared" ref="D56:D60" si="10">C56/$C$61</f>
        <v>0.48508853681267472</v>
      </c>
      <c r="E56" s="2" t="str">
        <f>IF(D56&gt;=0.1,"oui","")</f>
        <v>oui</v>
      </c>
      <c r="F56" s="4"/>
      <c r="G56" s="4"/>
      <c r="K56" s="4"/>
    </row>
    <row r="57" spans="1:13" s="4" customFormat="1" x14ac:dyDescent="0.25">
      <c r="A57" s="5" t="s">
        <v>9</v>
      </c>
      <c r="B57" s="1">
        <f t="shared" si="9"/>
        <v>2146</v>
      </c>
      <c r="C57" s="8">
        <f t="shared" si="8"/>
        <v>204</v>
      </c>
      <c r="D57" s="9">
        <f t="shared" si="10"/>
        <v>9.5060577819198508E-2</v>
      </c>
      <c r="E57" s="2" t="s">
        <v>35</v>
      </c>
      <c r="G57" s="4" t="s">
        <v>36</v>
      </c>
    </row>
    <row r="58" spans="1:13" x14ac:dyDescent="0.25">
      <c r="A58" s="5" t="s">
        <v>1</v>
      </c>
      <c r="B58" s="1">
        <f t="shared" si="9"/>
        <v>2146</v>
      </c>
      <c r="C58" s="8">
        <f t="shared" si="8"/>
        <v>109</v>
      </c>
      <c r="D58" s="9">
        <f t="shared" si="10"/>
        <v>5.0792171481826652E-2</v>
      </c>
      <c r="E58" s="2" t="str">
        <f t="shared" ref="E58:E60" si="11">IF(D58&gt;=0.1,"oui","")</f>
        <v/>
      </c>
      <c r="F58" s="4"/>
      <c r="G58" s="4"/>
      <c r="K58" s="4"/>
    </row>
    <row r="59" spans="1:13" x14ac:dyDescent="0.25">
      <c r="A59" s="5" t="s">
        <v>2</v>
      </c>
      <c r="B59" s="1">
        <f t="shared" si="9"/>
        <v>2146</v>
      </c>
      <c r="C59" s="8">
        <f t="shared" si="8"/>
        <v>380</v>
      </c>
      <c r="D59" s="9">
        <f t="shared" si="10"/>
        <v>0.17707362534948742</v>
      </c>
      <c r="E59" s="2" t="str">
        <f t="shared" si="11"/>
        <v>oui</v>
      </c>
      <c r="F59" s="4"/>
      <c r="G59" s="4"/>
      <c r="K59" s="4"/>
    </row>
    <row r="60" spans="1:13" ht="15.75" thickBot="1" x14ac:dyDescent="0.3">
      <c r="A60" s="20" t="s">
        <v>3</v>
      </c>
      <c r="B60" s="21">
        <f t="shared" si="9"/>
        <v>2146</v>
      </c>
      <c r="C60" s="25">
        <f t="shared" si="8"/>
        <v>122</v>
      </c>
      <c r="D60" s="26">
        <f t="shared" si="10"/>
        <v>5.684995340167754E-2</v>
      </c>
      <c r="E60" s="27" t="str">
        <f t="shared" si="11"/>
        <v/>
      </c>
      <c r="F60" s="4"/>
      <c r="G60" s="4"/>
      <c r="K60" s="4"/>
    </row>
    <row r="61" spans="1:13" ht="15.75" thickTop="1" x14ac:dyDescent="0.25">
      <c r="A61" s="23" t="s">
        <v>4</v>
      </c>
      <c r="B61" s="23"/>
      <c r="C61" s="28">
        <f>SUM(C55:C60)</f>
        <v>2146</v>
      </c>
      <c r="D61" s="29"/>
      <c r="E61" s="30"/>
      <c r="F61" s="4"/>
      <c r="G61" s="4"/>
      <c r="K61" s="4"/>
    </row>
  </sheetData>
  <mergeCells count="36">
    <mergeCell ref="A51:E51"/>
    <mergeCell ref="D17:E17"/>
    <mergeCell ref="F17:G17"/>
    <mergeCell ref="K17:K18"/>
    <mergeCell ref="A27:K27"/>
    <mergeCell ref="F39:G47"/>
    <mergeCell ref="F53:H54"/>
    <mergeCell ref="A53:E53"/>
    <mergeCell ref="H17:J17"/>
    <mergeCell ref="H28:J28"/>
    <mergeCell ref="H39:J39"/>
    <mergeCell ref="A28:A29"/>
    <mergeCell ref="B28:C28"/>
    <mergeCell ref="D28:E28"/>
    <mergeCell ref="F28:G28"/>
    <mergeCell ref="A38:K38"/>
    <mergeCell ref="A39:A40"/>
    <mergeCell ref="B39:C39"/>
    <mergeCell ref="A52:E52"/>
    <mergeCell ref="D39:E39"/>
    <mergeCell ref="K39:K40"/>
    <mergeCell ref="A3:K3"/>
    <mergeCell ref="A1:K1"/>
    <mergeCell ref="A2:K2"/>
    <mergeCell ref="A50:E50"/>
    <mergeCell ref="K28:K29"/>
    <mergeCell ref="A5:K5"/>
    <mergeCell ref="B6:C6"/>
    <mergeCell ref="A6:A7"/>
    <mergeCell ref="D6:E6"/>
    <mergeCell ref="F6:G6"/>
    <mergeCell ref="H6:J6"/>
    <mergeCell ref="K6:K7"/>
    <mergeCell ref="A16:K16"/>
    <mergeCell ref="A17:A18"/>
    <mergeCell ref="B17:C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90" zoomScaleNormal="90" workbookViewId="0">
      <selection activeCell="A2" sqref="A2:K2"/>
    </sheetView>
  </sheetViews>
  <sheetFormatPr baseColWidth="10" defaultRowHeight="15" x14ac:dyDescent="0.25"/>
  <cols>
    <col min="1" max="1" width="27.7109375" style="4" customWidth="1"/>
    <col min="2" max="2" width="13.28515625" style="14" customWidth="1"/>
    <col min="3" max="3" width="15.42578125" style="4" customWidth="1"/>
    <col min="4" max="4" width="13.28515625" style="4" customWidth="1"/>
    <col min="5" max="5" width="15.42578125" style="4" customWidth="1"/>
    <col min="6" max="6" width="13.28515625" style="4" customWidth="1"/>
    <col min="7" max="7" width="15.42578125" style="4" customWidth="1"/>
    <col min="8" max="8" width="13.28515625" style="4" customWidth="1"/>
    <col min="9" max="9" width="10.5703125" style="4" customWidth="1"/>
    <col min="10" max="10" width="11.5703125" style="4" customWidth="1"/>
    <col min="11" max="11" width="16.28515625" style="4" customWidth="1"/>
    <col min="12" max="12" width="11.42578125" style="4"/>
    <col min="13" max="14" width="16.140625" style="4" customWidth="1"/>
    <col min="15" max="15" width="19.7109375" style="4" customWidth="1"/>
    <col min="16" max="19" width="16.140625" style="4" customWidth="1"/>
    <col min="20" max="20" width="17.85546875" style="4" customWidth="1"/>
    <col min="21" max="16384" width="11.42578125" style="4"/>
  </cols>
  <sheetData>
    <row r="1" spans="1:11" s="15" customFormat="1" ht="18.75" x14ac:dyDescent="0.25">
      <c r="A1" s="117" t="s">
        <v>33</v>
      </c>
      <c r="B1" s="117"/>
      <c r="C1" s="117"/>
      <c r="D1" s="117"/>
      <c r="E1" s="117"/>
      <c r="F1" s="117"/>
      <c r="G1" s="117"/>
      <c r="H1" s="117"/>
      <c r="I1" s="117"/>
      <c r="J1" s="117"/>
      <c r="K1" s="117"/>
    </row>
    <row r="2" spans="1:11" s="15" customFormat="1" ht="115.5" customHeight="1" x14ac:dyDescent="0.25">
      <c r="A2" s="118" t="s">
        <v>34</v>
      </c>
      <c r="B2" s="118"/>
      <c r="C2" s="118"/>
      <c r="D2" s="118"/>
      <c r="E2" s="118"/>
      <c r="F2" s="118"/>
      <c r="G2" s="118"/>
      <c r="H2" s="118"/>
      <c r="I2" s="118"/>
      <c r="J2" s="118"/>
      <c r="K2" s="118"/>
    </row>
    <row r="3" spans="1:11" s="18" customFormat="1" ht="15" customHeight="1" x14ac:dyDescent="0.25">
      <c r="A3" s="68"/>
      <c r="B3" s="68"/>
      <c r="C3" s="68"/>
      <c r="D3" s="68"/>
      <c r="E3" s="68"/>
      <c r="F3" s="68"/>
      <c r="G3" s="68"/>
      <c r="H3" s="68"/>
      <c r="I3" s="68"/>
      <c r="J3" s="68"/>
      <c r="K3" s="68"/>
    </row>
    <row r="5" spans="1:11" ht="18.75" x14ac:dyDescent="0.25">
      <c r="A5" s="74" t="s">
        <v>24</v>
      </c>
      <c r="B5" s="74"/>
      <c r="C5" s="74"/>
      <c r="D5" s="74"/>
      <c r="E5" s="74"/>
      <c r="F5" s="74"/>
      <c r="G5" s="74"/>
      <c r="H5" s="74"/>
      <c r="I5" s="74"/>
      <c r="J5" s="74"/>
      <c r="K5" s="74"/>
    </row>
    <row r="6" spans="1:11" x14ac:dyDescent="0.25">
      <c r="A6" s="77" t="s">
        <v>16</v>
      </c>
      <c r="B6" s="75" t="s">
        <v>5</v>
      </c>
      <c r="C6" s="76"/>
      <c r="D6" s="75" t="s">
        <v>6</v>
      </c>
      <c r="E6" s="76"/>
      <c r="F6" s="75" t="s">
        <v>7</v>
      </c>
      <c r="G6" s="76"/>
      <c r="H6" s="75" t="s">
        <v>15</v>
      </c>
      <c r="I6" s="78"/>
      <c r="J6" s="79"/>
      <c r="K6" s="80" t="s">
        <v>18</v>
      </c>
    </row>
    <row r="7" spans="1:11" ht="30" x14ac:dyDescent="0.25">
      <c r="A7" s="77"/>
      <c r="B7" s="35" t="s">
        <v>28</v>
      </c>
      <c r="C7" s="36" t="s">
        <v>29</v>
      </c>
      <c r="D7" s="35" t="s">
        <v>28</v>
      </c>
      <c r="E7" s="36" t="s">
        <v>29</v>
      </c>
      <c r="F7" s="35" t="s">
        <v>28</v>
      </c>
      <c r="G7" s="36" t="s">
        <v>29</v>
      </c>
      <c r="H7" s="48" t="s">
        <v>13</v>
      </c>
      <c r="I7" s="13" t="s">
        <v>30</v>
      </c>
      <c r="J7" s="49" t="s">
        <v>14</v>
      </c>
      <c r="K7" s="81"/>
    </row>
    <row r="8" spans="1:11" ht="15.75" thickBot="1" x14ac:dyDescent="0.3">
      <c r="A8" s="32" t="s">
        <v>9</v>
      </c>
      <c r="B8" s="113" t="s">
        <v>32</v>
      </c>
      <c r="C8" s="114"/>
      <c r="D8" s="43">
        <v>23</v>
      </c>
      <c r="E8" s="38">
        <f>D8/D9</f>
        <v>1</v>
      </c>
      <c r="F8" s="43">
        <v>18</v>
      </c>
      <c r="G8" s="38">
        <f>F8/F9</f>
        <v>1</v>
      </c>
      <c r="H8" s="43">
        <v>165</v>
      </c>
      <c r="I8" s="3">
        <f>D8+F8</f>
        <v>41</v>
      </c>
      <c r="J8" s="38">
        <f t="shared" ref="J8:J9" si="0">I8/H8</f>
        <v>0.24848484848484848</v>
      </c>
      <c r="K8" s="45" t="s">
        <v>8</v>
      </c>
    </row>
    <row r="9" spans="1:11" s="15" customFormat="1" ht="15.75" thickTop="1" x14ac:dyDescent="0.25">
      <c r="A9" s="34" t="s">
        <v>4</v>
      </c>
      <c r="B9" s="115"/>
      <c r="C9" s="116"/>
      <c r="D9" s="41">
        <f>SUM(D8:D8)</f>
        <v>23</v>
      </c>
      <c r="E9" s="42">
        <f>SUM(E8:E8)</f>
        <v>1</v>
      </c>
      <c r="F9" s="41">
        <f>SUM(F8:F8)</f>
        <v>18</v>
      </c>
      <c r="G9" s="42">
        <f>SUM(G8:G8)</f>
        <v>1</v>
      </c>
      <c r="H9" s="50">
        <v>165</v>
      </c>
      <c r="I9" s="24">
        <f>SUM(I8:I8)</f>
        <v>41</v>
      </c>
      <c r="J9" s="42">
        <f t="shared" si="0"/>
        <v>0.24848484848484848</v>
      </c>
      <c r="K9" s="47"/>
    </row>
    <row r="11" spans="1:11" ht="18.75" x14ac:dyDescent="0.25">
      <c r="A11" s="82" t="s">
        <v>25</v>
      </c>
      <c r="B11" s="82"/>
      <c r="C11" s="82"/>
      <c r="D11" s="82"/>
      <c r="E11" s="82"/>
      <c r="F11" s="82"/>
      <c r="G11" s="82"/>
      <c r="H11" s="82"/>
      <c r="I11" s="82"/>
      <c r="J11" s="82"/>
      <c r="K11" s="82"/>
    </row>
    <row r="12" spans="1:11" ht="14.45" customHeight="1" x14ac:dyDescent="0.25">
      <c r="A12" s="83" t="s">
        <v>16</v>
      </c>
      <c r="B12" s="84" t="s">
        <v>5</v>
      </c>
      <c r="C12" s="85"/>
      <c r="D12" s="84" t="s">
        <v>6</v>
      </c>
      <c r="E12" s="85"/>
      <c r="F12" s="84" t="s">
        <v>7</v>
      </c>
      <c r="G12" s="85"/>
      <c r="H12" s="84" t="s">
        <v>15</v>
      </c>
      <c r="I12" s="93"/>
      <c r="J12" s="94"/>
      <c r="K12" s="110" t="s">
        <v>18</v>
      </c>
    </row>
    <row r="13" spans="1:11" ht="30" x14ac:dyDescent="0.25">
      <c r="A13" s="83"/>
      <c r="B13" s="62" t="s">
        <v>28</v>
      </c>
      <c r="C13" s="63" t="s">
        <v>29</v>
      </c>
      <c r="D13" s="62" t="s">
        <v>28</v>
      </c>
      <c r="E13" s="63" t="s">
        <v>29</v>
      </c>
      <c r="F13" s="62" t="s">
        <v>28</v>
      </c>
      <c r="G13" s="63" t="s">
        <v>29</v>
      </c>
      <c r="H13" s="64" t="s">
        <v>13</v>
      </c>
      <c r="I13" s="65" t="s">
        <v>30</v>
      </c>
      <c r="J13" s="66" t="s">
        <v>14</v>
      </c>
      <c r="K13" s="111"/>
    </row>
    <row r="14" spans="1:11" ht="15.75" thickBot="1" x14ac:dyDescent="0.3">
      <c r="A14" s="32" t="s">
        <v>9</v>
      </c>
      <c r="B14" s="113" t="s">
        <v>32</v>
      </c>
      <c r="C14" s="114"/>
      <c r="D14" s="43">
        <v>20</v>
      </c>
      <c r="E14" s="38">
        <f>D14/D15</f>
        <v>1</v>
      </c>
      <c r="F14" s="43">
        <v>16</v>
      </c>
      <c r="G14" s="38">
        <f>F14/F15</f>
        <v>1</v>
      </c>
      <c r="H14" s="43">
        <v>126</v>
      </c>
      <c r="I14" s="3">
        <f>D14+F14</f>
        <v>36</v>
      </c>
      <c r="J14" s="38">
        <f>I14/H14</f>
        <v>0.2857142857142857</v>
      </c>
      <c r="K14" s="45" t="s">
        <v>8</v>
      </c>
    </row>
    <row r="15" spans="1:11" s="15" customFormat="1" ht="15.75" thickTop="1" x14ac:dyDescent="0.25">
      <c r="A15" s="34" t="s">
        <v>4</v>
      </c>
      <c r="B15" s="115"/>
      <c r="C15" s="116"/>
      <c r="D15" s="41">
        <f>SUM(D14:D14)</f>
        <v>20</v>
      </c>
      <c r="E15" s="42">
        <f>SUM(E14:E14)</f>
        <v>1</v>
      </c>
      <c r="F15" s="41">
        <f>SUM(F14:F14)</f>
        <v>16</v>
      </c>
      <c r="G15" s="42">
        <f>SUM(G14:G14)</f>
        <v>1</v>
      </c>
      <c r="H15" s="50">
        <v>126</v>
      </c>
      <c r="I15" s="24">
        <f>SUM(I14:I14)</f>
        <v>36</v>
      </c>
      <c r="J15" s="42">
        <f>SUM(J14:J14)</f>
        <v>0.2857142857142857</v>
      </c>
      <c r="K15" s="47"/>
    </row>
    <row r="17" spans="1:11" ht="18.75" x14ac:dyDescent="0.25">
      <c r="A17" s="112" t="s">
        <v>26</v>
      </c>
      <c r="B17" s="112"/>
      <c r="C17" s="112"/>
      <c r="D17" s="112"/>
      <c r="E17" s="112"/>
      <c r="F17" s="112"/>
      <c r="G17" s="112"/>
      <c r="H17" s="112"/>
      <c r="I17" s="112"/>
      <c r="J17" s="112"/>
      <c r="K17" s="112"/>
    </row>
    <row r="18" spans="1:11" ht="14.45" customHeight="1" x14ac:dyDescent="0.25">
      <c r="A18" s="101" t="s">
        <v>16</v>
      </c>
      <c r="B18" s="95" t="s">
        <v>5</v>
      </c>
      <c r="C18" s="102"/>
      <c r="D18" s="95" t="s">
        <v>6</v>
      </c>
      <c r="E18" s="102"/>
      <c r="F18" s="95" t="s">
        <v>7</v>
      </c>
      <c r="G18" s="102"/>
      <c r="H18" s="95" t="s">
        <v>15</v>
      </c>
      <c r="I18" s="96"/>
      <c r="J18" s="97"/>
      <c r="K18" s="72" t="s">
        <v>18</v>
      </c>
    </row>
    <row r="19" spans="1:11" ht="30" x14ac:dyDescent="0.25">
      <c r="A19" s="101"/>
      <c r="B19" s="52" t="s">
        <v>28</v>
      </c>
      <c r="C19" s="53" t="s">
        <v>29</v>
      </c>
      <c r="D19" s="52" t="s">
        <v>28</v>
      </c>
      <c r="E19" s="53" t="s">
        <v>29</v>
      </c>
      <c r="F19" s="52" t="s">
        <v>28</v>
      </c>
      <c r="G19" s="53" t="s">
        <v>29</v>
      </c>
      <c r="H19" s="52" t="s">
        <v>13</v>
      </c>
      <c r="I19" s="31" t="s">
        <v>30</v>
      </c>
      <c r="J19" s="67" t="s">
        <v>14</v>
      </c>
      <c r="K19" s="73"/>
    </row>
    <row r="20" spans="1:11" ht="15.75" thickBot="1" x14ac:dyDescent="0.3">
      <c r="A20" s="32" t="s">
        <v>9</v>
      </c>
      <c r="B20" s="113" t="s">
        <v>32</v>
      </c>
      <c r="C20" s="114"/>
      <c r="D20" s="43">
        <v>29</v>
      </c>
      <c r="E20" s="38">
        <f>D20/D21</f>
        <v>1</v>
      </c>
      <c r="F20" s="43">
        <v>75</v>
      </c>
      <c r="G20" s="38">
        <f>F20/F21</f>
        <v>1</v>
      </c>
      <c r="H20" s="43">
        <v>132</v>
      </c>
      <c r="I20" s="3">
        <f>D20+F20</f>
        <v>104</v>
      </c>
      <c r="J20" s="38">
        <f>I20/H20</f>
        <v>0.78787878787878785</v>
      </c>
      <c r="K20" s="45" t="s">
        <v>8</v>
      </c>
    </row>
    <row r="21" spans="1:11" s="15" customFormat="1" ht="15.75" thickTop="1" x14ac:dyDescent="0.25">
      <c r="A21" s="34" t="s">
        <v>4</v>
      </c>
      <c r="B21" s="115"/>
      <c r="C21" s="116"/>
      <c r="D21" s="41">
        <f>SUM(D20:D20)</f>
        <v>29</v>
      </c>
      <c r="E21" s="42">
        <f>SUM(E20:E20)</f>
        <v>1</v>
      </c>
      <c r="F21" s="41">
        <f>SUM(F20:F20)</f>
        <v>75</v>
      </c>
      <c r="G21" s="42">
        <f>SUM(G20:G20)</f>
        <v>1</v>
      </c>
      <c r="H21" s="50">
        <v>132</v>
      </c>
      <c r="I21" s="24">
        <f>SUM(I20:I20)</f>
        <v>104</v>
      </c>
      <c r="J21" s="42">
        <f>SUM(J20:J20)</f>
        <v>0.78787878787878785</v>
      </c>
      <c r="K21" s="47"/>
    </row>
    <row r="23" spans="1:11" ht="18.75" x14ac:dyDescent="0.25">
      <c r="A23" s="103" t="s">
        <v>27</v>
      </c>
      <c r="B23" s="103"/>
      <c r="C23" s="103"/>
      <c r="D23" s="103"/>
      <c r="E23" s="103"/>
      <c r="F23" s="103"/>
      <c r="G23" s="103"/>
      <c r="H23" s="103"/>
      <c r="I23" s="103"/>
      <c r="J23" s="103"/>
      <c r="K23" s="103"/>
    </row>
    <row r="24" spans="1:11" ht="14.45" customHeight="1" x14ac:dyDescent="0.25">
      <c r="A24" s="104" t="s">
        <v>16</v>
      </c>
      <c r="B24" s="98" t="s">
        <v>5</v>
      </c>
      <c r="C24" s="105"/>
      <c r="D24" s="98" t="s">
        <v>37</v>
      </c>
      <c r="E24" s="105"/>
      <c r="F24" s="119"/>
      <c r="G24" s="120"/>
      <c r="H24" s="98" t="s">
        <v>15</v>
      </c>
      <c r="I24" s="99"/>
      <c r="J24" s="100"/>
      <c r="K24" s="107" t="s">
        <v>18</v>
      </c>
    </row>
    <row r="25" spans="1:11" ht="30" x14ac:dyDescent="0.25">
      <c r="A25" s="104"/>
      <c r="B25" s="56" t="s">
        <v>28</v>
      </c>
      <c r="C25" s="57" t="s">
        <v>29</v>
      </c>
      <c r="D25" s="56" t="s">
        <v>28</v>
      </c>
      <c r="E25" s="57" t="s">
        <v>29</v>
      </c>
      <c r="F25" s="121"/>
      <c r="G25" s="122"/>
      <c r="H25" s="60" t="s">
        <v>13</v>
      </c>
      <c r="I25" s="19" t="s">
        <v>30</v>
      </c>
      <c r="J25" s="61" t="s">
        <v>14</v>
      </c>
      <c r="K25" s="108"/>
    </row>
    <row r="26" spans="1:11" ht="15.75" thickBot="1" x14ac:dyDescent="0.3">
      <c r="A26" s="32" t="s">
        <v>9</v>
      </c>
      <c r="B26" s="113" t="s">
        <v>32</v>
      </c>
      <c r="C26" s="114"/>
      <c r="D26" s="43">
        <v>23</v>
      </c>
      <c r="E26" s="38">
        <f>D26/D27</f>
        <v>1</v>
      </c>
      <c r="F26" s="121"/>
      <c r="G26" s="122"/>
      <c r="H26" s="43">
        <v>42</v>
      </c>
      <c r="I26" s="3">
        <f>D26+F26</f>
        <v>23</v>
      </c>
      <c r="J26" s="38">
        <f t="shared" ref="J26" si="1">I26/H26</f>
        <v>0.54761904761904767</v>
      </c>
      <c r="K26" s="58" t="str">
        <f t="shared" ref="K26" si="2">IF(J26&gt;=0.1,"OUI","")</f>
        <v>OUI</v>
      </c>
    </row>
    <row r="27" spans="1:11" s="15" customFormat="1" ht="15.75" thickTop="1" x14ac:dyDescent="0.25">
      <c r="A27" s="34" t="s">
        <v>4</v>
      </c>
      <c r="B27" s="115"/>
      <c r="C27" s="116"/>
      <c r="D27" s="41">
        <f>SUM(D26:D26)</f>
        <v>23</v>
      </c>
      <c r="E27" s="42">
        <f>SUM(E26:E26)</f>
        <v>1</v>
      </c>
      <c r="F27" s="123"/>
      <c r="G27" s="124"/>
      <c r="H27" s="50">
        <f>H26</f>
        <v>42</v>
      </c>
      <c r="I27" s="24">
        <f>SUM(I26:I26)</f>
        <v>23</v>
      </c>
      <c r="J27" s="42">
        <f>SUM(J26:J26)</f>
        <v>0.54761904761904767</v>
      </c>
      <c r="K27" s="59"/>
    </row>
    <row r="30" spans="1:11" x14ac:dyDescent="0.25">
      <c r="A30" s="71"/>
      <c r="B30" s="71"/>
      <c r="C30" s="71"/>
      <c r="D30" s="71"/>
      <c r="E30" s="71"/>
    </row>
    <row r="31" spans="1:11" s="16" customFormat="1" ht="16.149999999999999" customHeight="1" x14ac:dyDescent="0.25">
      <c r="A31" s="109"/>
      <c r="B31" s="109"/>
      <c r="C31" s="109"/>
      <c r="D31" s="109"/>
      <c r="E31" s="109"/>
    </row>
  </sheetData>
  <mergeCells count="37">
    <mergeCell ref="F24:G27"/>
    <mergeCell ref="A1:K1"/>
    <mergeCell ref="A2:K2"/>
    <mergeCell ref="A3:K3"/>
    <mergeCell ref="A5:K5"/>
    <mergeCell ref="A6:A7"/>
    <mergeCell ref="B6:C6"/>
    <mergeCell ref="D6:E6"/>
    <mergeCell ref="F6:G6"/>
    <mergeCell ref="H6:J6"/>
    <mergeCell ref="K6:K7"/>
    <mergeCell ref="K12:K13"/>
    <mergeCell ref="A18:A19"/>
    <mergeCell ref="B18:C18"/>
    <mergeCell ref="D18:E18"/>
    <mergeCell ref="F18:G18"/>
    <mergeCell ref="H18:J18"/>
    <mergeCell ref="A12:A13"/>
    <mergeCell ref="B12:C12"/>
    <mergeCell ref="D12:E12"/>
    <mergeCell ref="F12:G12"/>
    <mergeCell ref="H12:J12"/>
    <mergeCell ref="A30:E30"/>
    <mergeCell ref="A31:E31"/>
    <mergeCell ref="B8:C9"/>
    <mergeCell ref="B14:C15"/>
    <mergeCell ref="B20:C21"/>
    <mergeCell ref="B26:C27"/>
    <mergeCell ref="A23:K23"/>
    <mergeCell ref="A24:A25"/>
    <mergeCell ref="B24:C24"/>
    <mergeCell ref="D24:E24"/>
    <mergeCell ref="H24:J24"/>
    <mergeCell ref="K24:K25"/>
    <mergeCell ref="A17:K17"/>
    <mergeCell ref="K18:K19"/>
    <mergeCell ref="A11:K1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Représentativité globale</vt:lpstr>
      <vt:lpstr>OS Catégoriels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Erwan</dc:creator>
  <cp:lastModifiedBy>Erwan LEAUTE</cp:lastModifiedBy>
  <cp:lastPrinted>2016-04-27T12:37:46Z</cp:lastPrinted>
  <dcterms:created xsi:type="dcterms:W3CDTF">2013-05-15T09:35:51Z</dcterms:created>
  <dcterms:modified xsi:type="dcterms:W3CDTF">2016-05-04T12:44:09Z</dcterms:modified>
</cp:coreProperties>
</file>