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PERSO DD\CD29\Trésorier\Saison 2015 - 2016\"/>
    </mc:Choice>
  </mc:AlternateContent>
  <bookViews>
    <workbookView xWindow="0" yWindow="0" windowWidth="20490" windowHeight="7755"/>
  </bookViews>
  <sheets>
    <sheet name="CHARGES BUDGET REVISE 2015" sheetId="1" r:id="rId1"/>
    <sheet name="PRODUITS BUDGET REVISE 2015" sheetId="2" r:id="rId2"/>
  </sheets>
  <definedNames>
    <definedName name="_xlnm.Print_Area" localSheetId="0">'CHARGES BUDGET REVISE 2015'!$A$1:$J$68</definedName>
  </definedNames>
  <calcPr calcId="152511"/>
</workbook>
</file>

<file path=xl/calcChain.xml><?xml version="1.0" encoding="utf-8"?>
<calcChain xmlns="http://schemas.openxmlformats.org/spreadsheetml/2006/main">
  <c r="H22" i="1" l="1"/>
  <c r="I8" i="2"/>
  <c r="H17" i="2"/>
  <c r="H32" i="2" s="1"/>
  <c r="I16" i="2" l="1"/>
  <c r="H50" i="1"/>
  <c r="H62" i="1" l="1"/>
  <c r="H42" i="1"/>
  <c r="F67" i="1"/>
  <c r="E25" i="1"/>
  <c r="G25" i="1" s="1"/>
  <c r="E18" i="1"/>
  <c r="G18" i="1" s="1"/>
  <c r="E11" i="1"/>
  <c r="G11" i="1" s="1"/>
  <c r="E39" i="1"/>
  <c r="G39" i="1" s="1"/>
  <c r="E47" i="1"/>
  <c r="E51" i="1"/>
  <c r="G50" i="1" l="1"/>
  <c r="E62" i="1"/>
  <c r="G62" i="1" s="1"/>
  <c r="H39" i="1"/>
  <c r="H25" i="1"/>
  <c r="H18" i="1"/>
  <c r="H10" i="1"/>
  <c r="H11" i="1" s="1"/>
  <c r="H67" i="1" l="1"/>
  <c r="H69" i="1" s="1"/>
  <c r="I30" i="2"/>
  <c r="I27" i="2"/>
  <c r="I32" i="2" l="1"/>
  <c r="I36" i="2" s="1"/>
  <c r="H34" i="2"/>
  <c r="F29" i="2"/>
  <c r="G27" i="2" s="1"/>
  <c r="F12" i="2"/>
  <c r="G12" i="2" s="1"/>
  <c r="F20" i="2"/>
  <c r="G20" i="2" s="1"/>
  <c r="F7" i="2"/>
  <c r="G7" i="2" s="1"/>
  <c r="G32" i="2" l="1"/>
  <c r="F32" i="2"/>
  <c r="F34" i="2" s="1"/>
  <c r="F13" i="2"/>
  <c r="J29" i="2"/>
  <c r="G64" i="1"/>
  <c r="G63" i="1"/>
  <c r="G45" i="1"/>
  <c r="G42" i="1" l="1"/>
  <c r="E49" i="1"/>
  <c r="G49" i="1" s="1"/>
  <c r="J38" i="1" l="1"/>
</calcChain>
</file>

<file path=xl/comments1.xml><?xml version="1.0" encoding="utf-8"?>
<comments xmlns="http://schemas.openxmlformats.org/spreadsheetml/2006/main">
  <authors>
    <author xml:space="preserve">Pierre Le Friant </author>
  </authors>
  <commentList>
    <comment ref="D30" authorId="0" shapeId="0">
      <text>
        <r>
          <rPr>
            <b/>
            <sz val="9"/>
            <color indexed="81"/>
            <rFont val="Tahoma"/>
            <charset val="1"/>
          </rPr>
          <t>Pierre Le Friant :</t>
        </r>
        <r>
          <rPr>
            <sz val="9"/>
            <color indexed="81"/>
            <rFont val="Tahoma"/>
            <charset val="1"/>
          </rPr>
          <t xml:space="preserve">
A PRECISER</t>
        </r>
      </text>
    </comment>
  </commentList>
</comments>
</file>

<file path=xl/sharedStrings.xml><?xml version="1.0" encoding="utf-8"?>
<sst xmlns="http://schemas.openxmlformats.org/spreadsheetml/2006/main" count="114" uniqueCount="108">
  <si>
    <t>budget</t>
  </si>
  <si>
    <t>doc technique</t>
  </si>
  <si>
    <t>honoraires</t>
  </si>
  <si>
    <t>autres honoraires</t>
  </si>
  <si>
    <t>tournoi</t>
  </si>
  <si>
    <t>cadeaux</t>
  </si>
  <si>
    <t>publication pub</t>
  </si>
  <si>
    <t>DIRIGEANTS déplacements</t>
  </si>
  <si>
    <t>transports tapis et materiel</t>
  </si>
  <si>
    <t>déplact CLE+fraiis</t>
  </si>
  <si>
    <t>TRANSPORTS SUR ACHATS</t>
  </si>
  <si>
    <t>ik stages</t>
  </si>
  <si>
    <t>ik com arbitrage</t>
  </si>
  <si>
    <t>ik com sportive</t>
  </si>
  <si>
    <t>ik dirigeants</t>
  </si>
  <si>
    <t>ik responsab le stage</t>
  </si>
  <si>
    <t>IK divers</t>
  </si>
  <si>
    <t>ik resp com Kendo</t>
  </si>
  <si>
    <t>ind frais divers arbitres</t>
  </si>
  <si>
    <t>ind frais divers como</t>
  </si>
  <si>
    <t>frais stage</t>
  </si>
  <si>
    <t>repas como sportif</t>
  </si>
  <si>
    <t>her repas athlétes</t>
  </si>
  <si>
    <t>fonctionnement stage sportif</t>
  </si>
  <si>
    <t>equipes minimes</t>
  </si>
  <si>
    <t>her repas como sportif</t>
  </si>
  <si>
    <t>heb repas diigeants</t>
  </si>
  <si>
    <t>fonctionnement du comite</t>
  </si>
  <si>
    <t>reception</t>
  </si>
  <si>
    <t>assemblée générale</t>
  </si>
  <si>
    <t>MISSIONS</t>
  </si>
  <si>
    <t>RECEPTION</t>
  </si>
  <si>
    <t>affranchissements</t>
  </si>
  <si>
    <t>services bancaires et assimiliés</t>
  </si>
  <si>
    <t>cotisation concours divers</t>
  </si>
  <si>
    <t>IMPOTS ET TAXES</t>
  </si>
  <si>
    <t>CHARGES DU PERSONNEL</t>
  </si>
  <si>
    <t xml:space="preserve">participation formation  prof </t>
  </si>
  <si>
    <t>rémunération du personnel</t>
  </si>
  <si>
    <t>refacturation salaires ligue</t>
  </si>
  <si>
    <t>indemnité avantages divers</t>
  </si>
  <si>
    <t>charges sociales</t>
  </si>
  <si>
    <t>cotisations URSSAF</t>
  </si>
  <si>
    <t>cotisations caisses retraite</t>
  </si>
  <si>
    <t>cotisations assedic</t>
  </si>
  <si>
    <t>amortissements immobilidations</t>
  </si>
  <si>
    <t>GESTION COURANTE</t>
  </si>
  <si>
    <t>charges diverses gestion courante</t>
  </si>
  <si>
    <t>bourses accordées aux usagers</t>
  </si>
  <si>
    <t>subvention aux clubs</t>
  </si>
  <si>
    <t>AMORTISSEMENTS</t>
  </si>
  <si>
    <t>COUPE MINIMES</t>
  </si>
  <si>
    <t>FRAIS GENERAUX</t>
  </si>
  <si>
    <t>ACHATS</t>
  </si>
  <si>
    <t xml:space="preserve">LOCATION ENTRETIEN </t>
  </si>
  <si>
    <t>ASSURANCES</t>
  </si>
  <si>
    <t>ANIMATION</t>
  </si>
  <si>
    <t xml:space="preserve">HONORAIRES </t>
  </si>
  <si>
    <t>PUBLICATION</t>
  </si>
  <si>
    <t xml:space="preserve">CHARGES DE </t>
  </si>
  <si>
    <t>FONCTIONNEMENTS</t>
  </si>
  <si>
    <t>REALISES</t>
  </si>
  <si>
    <t xml:space="preserve">VENTES DE </t>
  </si>
  <si>
    <t>MARCHANDISES</t>
  </si>
  <si>
    <t>Ventes de passeports</t>
  </si>
  <si>
    <t>recettes rbt divers</t>
  </si>
  <si>
    <t xml:space="preserve">PRODUCTION </t>
  </si>
  <si>
    <t>VENDUES SERVICES</t>
  </si>
  <si>
    <t>FFJDA  Budget fonct Judo</t>
  </si>
  <si>
    <t>Produits des activités annexes</t>
  </si>
  <si>
    <t>participations des stagiaires</t>
  </si>
  <si>
    <t>Chiffre d'affaires net</t>
  </si>
  <si>
    <t>SUBVENTION</t>
  </si>
  <si>
    <t>D'EXPLOITATION</t>
  </si>
  <si>
    <t>Subventions FFJDA</t>
  </si>
  <si>
    <t>Subventions FNDS</t>
  </si>
  <si>
    <t>Subvention conseil général</t>
  </si>
  <si>
    <t>Subvention conseil régional</t>
  </si>
  <si>
    <t>transfert charges exploitation</t>
  </si>
  <si>
    <t>transfert char exploitation</t>
  </si>
  <si>
    <t>Reprises sur amortissements</t>
  </si>
  <si>
    <t>et provisions</t>
  </si>
  <si>
    <t>Autres produits</t>
  </si>
  <si>
    <t>d'exploitation</t>
  </si>
  <si>
    <t>Produits divers de gestion courante</t>
  </si>
  <si>
    <t>Cotisations club</t>
  </si>
  <si>
    <t>resultat d'exploitation</t>
  </si>
  <si>
    <t>charges</t>
  </si>
  <si>
    <t>Produits exeptionnels</t>
  </si>
  <si>
    <t>Mécénat</t>
  </si>
  <si>
    <t>Accompagnement territorial ligue</t>
  </si>
  <si>
    <t>coupe minimes</t>
  </si>
  <si>
    <t>PRODUITS</t>
  </si>
  <si>
    <t>Achats de passeport sportif</t>
  </si>
  <si>
    <t>Coupes Médailles Trophées</t>
  </si>
  <si>
    <t>Blazer /insignes-fanions</t>
  </si>
  <si>
    <t>Achat textes officiels</t>
  </si>
  <si>
    <t>Fournitures Ent&amp;Petit Equipement</t>
  </si>
  <si>
    <t>Fournitures Administratives</t>
  </si>
  <si>
    <t>Fournitures Médicales</t>
  </si>
  <si>
    <t>location Véhicules</t>
  </si>
  <si>
    <t>entretien Réparation</t>
  </si>
  <si>
    <t>entretien-répar /biens mobiliers</t>
  </si>
  <si>
    <t>Primes d'assurances</t>
  </si>
  <si>
    <t>VOYAGES  ET DEPLACEMENTS</t>
  </si>
  <si>
    <t>Variation des stocks</t>
  </si>
  <si>
    <t>location mobilières</t>
  </si>
  <si>
    <t>frais de télécommunication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</si>
</sst>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10" xfId="0" applyBorder="1"/>
    <xf numFmtId="0" fontId="0" fillId="0" borderId="1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3" xfId="0" applyFill="1" applyBorder="1"/>
    <xf numFmtId="0" fontId="0" fillId="3" borderId="5" xfId="0" applyFill="1" applyBorder="1"/>
    <xf numFmtId="0" fontId="6" fillId="0" borderId="0" xfId="0" applyFont="1"/>
    <xf numFmtId="42" fontId="5" fillId="0" borderId="0" xfId="2" applyNumberFormat="1" applyFont="1"/>
    <xf numFmtId="0" fontId="0" fillId="3" borderId="12" xfId="0" applyFill="1" applyBorder="1"/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/>
    <xf numFmtId="164" fontId="0" fillId="3" borderId="0" xfId="0" applyNumberFormat="1" applyFill="1" applyBorder="1"/>
    <xf numFmtId="164" fontId="0" fillId="2" borderId="0" xfId="1" applyNumberFormat="1" applyFont="1" applyFill="1"/>
    <xf numFmtId="164" fontId="0" fillId="0" borderId="0" xfId="0" applyNumberFormat="1"/>
    <xf numFmtId="164" fontId="0" fillId="4" borderId="0" xfId="0" applyNumberFormat="1" applyFill="1" applyBorder="1"/>
    <xf numFmtId="164" fontId="0" fillId="4" borderId="0" xfId="1" applyNumberFormat="1" applyFont="1" applyFill="1"/>
    <xf numFmtId="164" fontId="0" fillId="0" borderId="0" xfId="0" applyNumberFormat="1" applyFill="1" applyBorder="1"/>
    <xf numFmtId="164" fontId="5" fillId="0" borderId="0" xfId="2" applyNumberFormat="1" applyFont="1"/>
    <xf numFmtId="164" fontId="6" fillId="0" borderId="0" xfId="0" applyNumberFormat="1" applyFont="1"/>
    <xf numFmtId="164" fontId="1" fillId="0" borderId="0" xfId="0" applyNumberFormat="1" applyFont="1"/>
    <xf numFmtId="0" fontId="0" fillId="4" borderId="2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5" fillId="0" borderId="0" xfId="2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4" borderId="0" xfId="0" applyFill="1" applyBorder="1"/>
    <xf numFmtId="0" fontId="0" fillId="4" borderId="3" xfId="0" applyFill="1" applyBorder="1"/>
    <xf numFmtId="164" fontId="3" fillId="2" borderId="13" xfId="1" applyNumberFormat="1" applyFont="1" applyFill="1" applyBorder="1"/>
    <xf numFmtId="164" fontId="0" fillId="5" borderId="0" xfId="0" applyNumberFormat="1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8" xfId="0" applyFill="1" applyBorder="1"/>
    <xf numFmtId="0" fontId="3" fillId="0" borderId="4" xfId="0" applyFont="1" applyBorder="1" applyAlignment="1">
      <alignment horizontal="center"/>
    </xf>
    <xf numFmtId="0" fontId="0" fillId="6" borderId="3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0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7" xfId="0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0" xfId="0" applyFill="1" applyBorder="1"/>
    <xf numFmtId="164" fontId="0" fillId="0" borderId="1" xfId="0" applyNumberFormat="1" applyFill="1" applyBorder="1"/>
    <xf numFmtId="164" fontId="0" fillId="0" borderId="2" xfId="1" applyNumberFormat="1" applyFont="1" applyBorder="1"/>
    <xf numFmtId="164" fontId="0" fillId="0" borderId="0" xfId="0" applyNumberFormat="1" applyAlignment="1">
      <alignment horizontal="center"/>
    </xf>
    <xf numFmtId="164" fontId="3" fillId="0" borderId="0" xfId="1" applyNumberFormat="1" applyFo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8551"/>
  <sheetViews>
    <sheetView tabSelected="1" topLeftCell="A43" zoomScaleNormal="100" workbookViewId="0">
      <selection activeCell="A19" sqref="A19"/>
    </sheetView>
  </sheetViews>
  <sheetFormatPr baseColWidth="10" defaultRowHeight="15" x14ac:dyDescent="0.25"/>
  <cols>
    <col min="1" max="1" width="29.140625" style="35" customWidth="1"/>
    <col min="2" max="2" width="2.140625" customWidth="1"/>
    <col min="3" max="3" width="31.140625" customWidth="1"/>
    <col min="6" max="6" width="14.85546875" customWidth="1"/>
    <col min="7" max="7" width="15.42578125" customWidth="1"/>
    <col min="8" max="8" width="14.85546875" customWidth="1"/>
  </cols>
  <sheetData>
    <row r="1" spans="1:8" ht="15.75" x14ac:dyDescent="0.25">
      <c r="F1">
        <v>2014</v>
      </c>
      <c r="G1" s="22">
        <v>2014</v>
      </c>
      <c r="H1" s="1">
        <v>2015</v>
      </c>
    </row>
    <row r="2" spans="1:8" x14ac:dyDescent="0.25">
      <c r="F2" t="s">
        <v>61</v>
      </c>
      <c r="G2" s="49" t="s">
        <v>61</v>
      </c>
      <c r="H2" s="50" t="s">
        <v>0</v>
      </c>
    </row>
    <row r="3" spans="1:8" x14ac:dyDescent="0.25">
      <c r="A3" s="41"/>
      <c r="B3" s="2"/>
      <c r="C3" s="2" t="s">
        <v>93</v>
      </c>
      <c r="D3" s="2">
        <v>607300</v>
      </c>
      <c r="E3" s="2"/>
      <c r="F3" s="3">
        <v>1830</v>
      </c>
      <c r="G3" s="23"/>
      <c r="H3" s="24">
        <v>1600</v>
      </c>
    </row>
    <row r="4" spans="1:8" x14ac:dyDescent="0.25">
      <c r="A4" s="38"/>
      <c r="B4" s="4"/>
      <c r="C4" s="4" t="s">
        <v>105</v>
      </c>
      <c r="D4" s="4">
        <v>603700</v>
      </c>
      <c r="E4" s="4"/>
      <c r="F4" s="5">
        <v>-530</v>
      </c>
      <c r="G4" s="23"/>
      <c r="H4" s="24">
        <v>-430</v>
      </c>
    </row>
    <row r="5" spans="1:8" x14ac:dyDescent="0.25">
      <c r="A5" s="38"/>
      <c r="B5" s="4"/>
      <c r="C5" s="4" t="s">
        <v>94</v>
      </c>
      <c r="D5" s="4">
        <v>602241</v>
      </c>
      <c r="E5" s="4"/>
      <c r="F5" s="5">
        <v>4445</v>
      </c>
      <c r="G5" s="23"/>
      <c r="H5" s="24">
        <v>3000</v>
      </c>
    </row>
    <row r="6" spans="1:8" ht="18.75" x14ac:dyDescent="0.3">
      <c r="A6" s="37" t="s">
        <v>53</v>
      </c>
      <c r="B6" s="4"/>
      <c r="C6" s="4" t="s">
        <v>95</v>
      </c>
      <c r="D6" s="4">
        <v>602242</v>
      </c>
      <c r="E6" s="4"/>
      <c r="F6" s="5">
        <v>4314</v>
      </c>
      <c r="G6" s="23"/>
      <c r="H6" s="24">
        <v>4500</v>
      </c>
    </row>
    <row r="7" spans="1:8" x14ac:dyDescent="0.25">
      <c r="A7" s="38"/>
      <c r="B7" s="4"/>
      <c r="C7" s="8" t="s">
        <v>96</v>
      </c>
      <c r="D7" s="4">
        <v>602243</v>
      </c>
      <c r="E7" s="4"/>
      <c r="F7" s="5">
        <v>60</v>
      </c>
      <c r="G7" s="23"/>
      <c r="H7" s="24">
        <v>60</v>
      </c>
    </row>
    <row r="8" spans="1:8" x14ac:dyDescent="0.25">
      <c r="A8" s="38"/>
      <c r="B8" s="4"/>
      <c r="C8" s="8" t="s">
        <v>97</v>
      </c>
      <c r="D8" s="4">
        <v>606300</v>
      </c>
      <c r="E8" s="4"/>
      <c r="F8" s="5">
        <v>29</v>
      </c>
      <c r="G8" s="23"/>
      <c r="H8" s="24">
        <v>20</v>
      </c>
    </row>
    <row r="9" spans="1:8" x14ac:dyDescent="0.25">
      <c r="A9" s="38"/>
      <c r="B9" s="4"/>
      <c r="C9" s="8" t="s">
        <v>98</v>
      </c>
      <c r="D9" s="4">
        <v>606400</v>
      </c>
      <c r="E9" s="4"/>
      <c r="F9" s="5">
        <v>852</v>
      </c>
      <c r="G9" s="23"/>
      <c r="H9" s="24">
        <v>800</v>
      </c>
    </row>
    <row r="10" spans="1:8" ht="15.75" thickBot="1" x14ac:dyDescent="0.3">
      <c r="A10" s="38"/>
      <c r="B10" s="4"/>
      <c r="C10" s="8" t="s">
        <v>99</v>
      </c>
      <c r="D10" s="4">
        <v>606800</v>
      </c>
      <c r="E10" s="4"/>
      <c r="F10" s="5">
        <v>636</v>
      </c>
      <c r="G10" s="23"/>
      <c r="H10" s="24">
        <f>360+90</f>
        <v>450</v>
      </c>
    </row>
    <row r="11" spans="1:8" ht="15.75" thickBot="1" x14ac:dyDescent="0.3">
      <c r="A11" s="39"/>
      <c r="B11" s="6"/>
      <c r="C11" s="6"/>
      <c r="D11" s="6"/>
      <c r="E11" s="6">
        <f>SUM(F3:F10)</f>
        <v>11636</v>
      </c>
      <c r="F11" s="20"/>
      <c r="G11" s="25">
        <f>+E11</f>
        <v>11636</v>
      </c>
      <c r="H11" s="53">
        <f>SUM(H3:H10)</f>
        <v>10000</v>
      </c>
    </row>
    <row r="12" spans="1:8" x14ac:dyDescent="0.25">
      <c r="A12" s="41"/>
      <c r="B12" s="2"/>
      <c r="C12" s="2" t="s">
        <v>100</v>
      </c>
      <c r="D12" s="2">
        <v>613500</v>
      </c>
      <c r="E12" s="2"/>
      <c r="F12" s="3">
        <v>162</v>
      </c>
      <c r="G12" s="23"/>
      <c r="H12" s="24">
        <v>100</v>
      </c>
    </row>
    <row r="13" spans="1:8" x14ac:dyDescent="0.25">
      <c r="A13" s="38"/>
      <c r="B13" s="4"/>
      <c r="C13" s="4" t="s">
        <v>106</v>
      </c>
      <c r="D13" s="4">
        <v>613510</v>
      </c>
      <c r="E13" s="4"/>
      <c r="F13" s="5">
        <v>797</v>
      </c>
      <c r="G13" s="23"/>
      <c r="H13" s="24">
        <v>800</v>
      </c>
    </row>
    <row r="14" spans="1:8" ht="18.75" x14ac:dyDescent="0.3">
      <c r="A14" s="40" t="s">
        <v>54</v>
      </c>
      <c r="B14" s="4"/>
      <c r="C14" s="4" t="s">
        <v>101</v>
      </c>
      <c r="D14" s="4">
        <v>615000</v>
      </c>
      <c r="E14" s="4"/>
      <c r="F14" s="5">
        <v>0</v>
      </c>
      <c r="G14" s="23"/>
      <c r="H14" s="24">
        <v>500</v>
      </c>
    </row>
    <row r="15" spans="1:8" ht="18.75" x14ac:dyDescent="0.3">
      <c r="A15" s="40" t="s">
        <v>55</v>
      </c>
      <c r="B15" s="4"/>
      <c r="C15" s="4" t="s">
        <v>102</v>
      </c>
      <c r="D15" s="4">
        <v>615500</v>
      </c>
      <c r="E15" s="4"/>
      <c r="F15" s="5">
        <v>201</v>
      </c>
      <c r="G15" s="23"/>
      <c r="H15" s="24">
        <v>500</v>
      </c>
    </row>
    <row r="16" spans="1:8" x14ac:dyDescent="0.25">
      <c r="A16" s="38"/>
      <c r="B16" s="4"/>
      <c r="C16" s="4" t="s">
        <v>103</v>
      </c>
      <c r="D16" s="4">
        <v>616000</v>
      </c>
      <c r="E16" s="4"/>
      <c r="F16" s="5">
        <v>1557</v>
      </c>
      <c r="G16" s="23"/>
      <c r="H16" s="24">
        <v>1600</v>
      </c>
    </row>
    <row r="17" spans="1:8" ht="15.75" thickBot="1" x14ac:dyDescent="0.3">
      <c r="A17" s="38"/>
      <c r="B17" s="4"/>
      <c r="C17" s="4" t="s">
        <v>1</v>
      </c>
      <c r="D17" s="4">
        <v>618300</v>
      </c>
      <c r="E17" s="4"/>
      <c r="F17" s="5">
        <v>59</v>
      </c>
      <c r="G17" s="23"/>
      <c r="H17" s="24">
        <v>200</v>
      </c>
    </row>
    <row r="18" spans="1:8" ht="15.75" thickBot="1" x14ac:dyDescent="0.3">
      <c r="A18" s="39"/>
      <c r="B18" s="6"/>
      <c r="C18" s="6"/>
      <c r="D18" s="6"/>
      <c r="E18" s="6">
        <f>SUM(F12:F17)</f>
        <v>2776</v>
      </c>
      <c r="F18" s="20"/>
      <c r="G18" s="25">
        <f>+E18</f>
        <v>2776</v>
      </c>
      <c r="H18" s="53">
        <f>SUM(H12:H17)</f>
        <v>3700</v>
      </c>
    </row>
    <row r="19" spans="1:8" x14ac:dyDescent="0.25">
      <c r="A19" s="41"/>
      <c r="B19" s="2"/>
      <c r="C19" s="2" t="s">
        <v>2</v>
      </c>
      <c r="D19" s="2">
        <v>622600</v>
      </c>
      <c r="E19" s="2"/>
      <c r="F19" s="52">
        <v>3000</v>
      </c>
      <c r="G19" s="28"/>
      <c r="H19" s="29">
        <v>3000</v>
      </c>
    </row>
    <row r="20" spans="1:8" ht="18.75" x14ac:dyDescent="0.3">
      <c r="A20" s="40" t="s">
        <v>56</v>
      </c>
      <c r="B20" s="4"/>
      <c r="C20" s="4" t="s">
        <v>3</v>
      </c>
      <c r="D20" s="4">
        <v>622610</v>
      </c>
      <c r="E20" s="4"/>
      <c r="F20" s="5"/>
      <c r="G20" s="23"/>
      <c r="H20" s="24"/>
    </row>
    <row r="21" spans="1:8" ht="18.75" x14ac:dyDescent="0.3">
      <c r="A21" s="40" t="s">
        <v>57</v>
      </c>
      <c r="B21" s="4"/>
      <c r="C21" s="4"/>
      <c r="D21" s="4"/>
      <c r="E21" s="4"/>
      <c r="F21" s="5"/>
      <c r="G21" s="23"/>
      <c r="H21" s="24"/>
    </row>
    <row r="22" spans="1:8" ht="18.75" x14ac:dyDescent="0.3">
      <c r="A22" s="40" t="s">
        <v>58</v>
      </c>
      <c r="B22" s="4"/>
      <c r="C22" s="4" t="s">
        <v>6</v>
      </c>
      <c r="D22" s="4">
        <v>623000</v>
      </c>
      <c r="E22" s="4"/>
      <c r="F22" s="5">
        <v>2240</v>
      </c>
      <c r="G22" s="23"/>
      <c r="H22" s="24">
        <f>1676+600</f>
        <v>2276</v>
      </c>
    </row>
    <row r="23" spans="1:8" x14ac:dyDescent="0.25">
      <c r="A23" s="38"/>
      <c r="B23" s="4"/>
      <c r="C23" s="4" t="s">
        <v>4</v>
      </c>
      <c r="D23" s="4">
        <v>623300</v>
      </c>
      <c r="E23" s="4"/>
      <c r="F23" s="5">
        <v>24</v>
      </c>
      <c r="G23" s="23"/>
      <c r="H23" s="24">
        <v>24</v>
      </c>
    </row>
    <row r="24" spans="1:8" ht="15.75" thickBot="1" x14ac:dyDescent="0.3">
      <c r="A24" s="38">
        <v>623300</v>
      </c>
      <c r="B24" s="4"/>
      <c r="C24" s="4" t="s">
        <v>5</v>
      </c>
      <c r="D24" s="4">
        <v>623400</v>
      </c>
      <c r="E24" s="4"/>
      <c r="F24" s="5">
        <v>416</v>
      </c>
      <c r="G24" s="23"/>
      <c r="H24" s="24">
        <v>300</v>
      </c>
    </row>
    <row r="25" spans="1:8" ht="15.75" thickBot="1" x14ac:dyDescent="0.3">
      <c r="A25" s="39"/>
      <c r="B25" s="6"/>
      <c r="C25" s="6"/>
      <c r="D25" s="6"/>
      <c r="E25" s="6">
        <f>SUM(F19:F24)</f>
        <v>5680</v>
      </c>
      <c r="F25" s="20"/>
      <c r="G25" s="25">
        <f>+E25</f>
        <v>5680</v>
      </c>
      <c r="H25" s="53">
        <f>SUM(H19:H24)</f>
        <v>5600</v>
      </c>
    </row>
    <row r="26" spans="1:8" x14ac:dyDescent="0.25">
      <c r="A26" s="41" t="s">
        <v>10</v>
      </c>
      <c r="B26" s="4"/>
      <c r="C26" s="2" t="s">
        <v>7</v>
      </c>
      <c r="D26" s="2">
        <v>624100</v>
      </c>
      <c r="E26" s="2"/>
      <c r="F26" s="66">
        <v>2994</v>
      </c>
      <c r="G26" s="23"/>
      <c r="H26" s="24">
        <v>3000</v>
      </c>
    </row>
    <row r="27" spans="1:8" x14ac:dyDescent="0.25">
      <c r="A27" s="38"/>
      <c r="B27" s="4"/>
      <c r="C27" s="4" t="s">
        <v>8</v>
      </c>
      <c r="D27" s="4">
        <v>624110</v>
      </c>
      <c r="E27" s="4"/>
      <c r="F27" s="67">
        <v>5580</v>
      </c>
      <c r="G27" s="23"/>
      <c r="H27" s="24">
        <v>5000</v>
      </c>
    </row>
    <row r="28" spans="1:8" x14ac:dyDescent="0.25">
      <c r="A28" s="38"/>
      <c r="B28" s="4"/>
      <c r="C28" s="4" t="s">
        <v>9</v>
      </c>
      <c r="D28" s="4">
        <v>624200</v>
      </c>
      <c r="E28" s="51"/>
      <c r="F28" s="67">
        <v>96</v>
      </c>
      <c r="G28" s="23"/>
      <c r="H28" s="24">
        <v>100</v>
      </c>
    </row>
    <row r="29" spans="1:8" x14ac:dyDescent="0.25">
      <c r="A29" s="39"/>
      <c r="B29" s="6"/>
      <c r="C29" s="6"/>
      <c r="D29" s="6"/>
      <c r="E29" s="6"/>
      <c r="F29" s="68"/>
      <c r="G29" s="23"/>
      <c r="H29" s="24"/>
    </row>
    <row r="30" spans="1:8" x14ac:dyDescent="0.25">
      <c r="A30" s="48" t="s">
        <v>104</v>
      </c>
      <c r="B30" s="2"/>
      <c r="C30" s="2" t="s">
        <v>11</v>
      </c>
      <c r="D30" s="2">
        <v>625100</v>
      </c>
      <c r="E30" s="2"/>
      <c r="F30" s="66">
        <v>773</v>
      </c>
      <c r="G30" s="23"/>
      <c r="H30" s="24">
        <v>800</v>
      </c>
    </row>
    <row r="31" spans="1:8" x14ac:dyDescent="0.25">
      <c r="A31" s="38"/>
      <c r="B31" s="4"/>
      <c r="C31" s="4" t="s">
        <v>12</v>
      </c>
      <c r="D31" s="4">
        <v>625111</v>
      </c>
      <c r="E31" s="4"/>
      <c r="F31" s="67">
        <v>105</v>
      </c>
      <c r="G31" s="23"/>
      <c r="H31" s="24">
        <v>200</v>
      </c>
    </row>
    <row r="32" spans="1:8" x14ac:dyDescent="0.25">
      <c r="A32" s="38"/>
      <c r="B32" s="4"/>
      <c r="C32" s="4" t="s">
        <v>13</v>
      </c>
      <c r="D32" s="4">
        <v>625120</v>
      </c>
      <c r="E32" s="4"/>
      <c r="F32" s="67">
        <v>1752</v>
      </c>
      <c r="G32" s="23"/>
      <c r="H32" s="24">
        <v>2000</v>
      </c>
    </row>
    <row r="33" spans="1:10" x14ac:dyDescent="0.25">
      <c r="A33" s="38"/>
      <c r="B33" s="4"/>
      <c r="C33" s="4" t="s">
        <v>14</v>
      </c>
      <c r="D33" s="4">
        <v>625160</v>
      </c>
      <c r="E33" s="4"/>
      <c r="F33" s="67">
        <v>3667</v>
      </c>
      <c r="G33" s="23"/>
      <c r="H33" s="24">
        <v>4600</v>
      </c>
    </row>
    <row r="34" spans="1:10" x14ac:dyDescent="0.25">
      <c r="A34" s="38"/>
      <c r="B34" s="4"/>
      <c r="C34" s="4" t="s">
        <v>15</v>
      </c>
      <c r="D34" s="4">
        <v>625161</v>
      </c>
      <c r="E34" s="4"/>
      <c r="F34" s="67">
        <v>270</v>
      </c>
      <c r="G34" s="23"/>
      <c r="H34" s="24">
        <v>270</v>
      </c>
    </row>
    <row r="35" spans="1:10" x14ac:dyDescent="0.25">
      <c r="A35" s="38"/>
      <c r="B35" s="4"/>
      <c r="C35" s="4" t="s">
        <v>16</v>
      </c>
      <c r="D35" s="4">
        <v>625170</v>
      </c>
      <c r="E35" s="4"/>
      <c r="F35" s="67">
        <v>1273</v>
      </c>
      <c r="G35" s="28"/>
      <c r="H35" s="24">
        <v>2000</v>
      </c>
    </row>
    <row r="36" spans="1:10" x14ac:dyDescent="0.25">
      <c r="A36" s="38"/>
      <c r="B36" s="4"/>
      <c r="C36" s="4" t="s">
        <v>17</v>
      </c>
      <c r="D36" s="4">
        <v>625171</v>
      </c>
      <c r="E36" s="4"/>
      <c r="F36" s="67">
        <v>45</v>
      </c>
      <c r="G36" s="23"/>
      <c r="H36" s="24">
        <v>45</v>
      </c>
    </row>
    <row r="37" spans="1:10" x14ac:dyDescent="0.25">
      <c r="A37" s="38"/>
      <c r="B37" s="4"/>
      <c r="C37" s="4" t="s">
        <v>18</v>
      </c>
      <c r="D37" s="4">
        <v>625210</v>
      </c>
      <c r="E37" s="4"/>
      <c r="F37" s="67">
        <v>2950</v>
      </c>
      <c r="G37" s="23"/>
      <c r="H37" s="24">
        <v>4000</v>
      </c>
    </row>
    <row r="38" spans="1:10" ht="15.75" thickBot="1" x14ac:dyDescent="0.3">
      <c r="A38" s="38"/>
      <c r="B38" s="4"/>
      <c r="C38" s="4" t="s">
        <v>19</v>
      </c>
      <c r="D38" s="4">
        <v>625220</v>
      </c>
      <c r="E38" s="4"/>
      <c r="F38" s="67">
        <v>2620</v>
      </c>
      <c r="G38" s="23"/>
      <c r="H38" s="24">
        <v>3985</v>
      </c>
      <c r="J38">
        <f>+E38+E28</f>
        <v>0</v>
      </c>
    </row>
    <row r="39" spans="1:10" ht="15.75" thickBot="1" x14ac:dyDescent="0.3">
      <c r="A39" s="38"/>
      <c r="B39" s="4"/>
      <c r="C39" s="4"/>
      <c r="D39" s="4"/>
      <c r="E39" s="69">
        <f>SUM(E26:F38)</f>
        <v>22125</v>
      </c>
      <c r="F39" s="20"/>
      <c r="G39" s="25">
        <f>+E39</f>
        <v>22125</v>
      </c>
      <c r="H39" s="53">
        <f>SUM(H26:H38)</f>
        <v>26000</v>
      </c>
    </row>
    <row r="40" spans="1:10" x14ac:dyDescent="0.25">
      <c r="A40" s="41" t="s">
        <v>30</v>
      </c>
      <c r="B40" s="2"/>
      <c r="C40" s="2" t="s">
        <v>20</v>
      </c>
      <c r="D40" s="2">
        <v>625610</v>
      </c>
      <c r="E40" s="2"/>
      <c r="F40" s="56">
        <v>7183</v>
      </c>
      <c r="G40" s="23"/>
      <c r="H40" s="24">
        <v>4900</v>
      </c>
    </row>
    <row r="41" spans="1:10" ht="15.75" thickBot="1" x14ac:dyDescent="0.3">
      <c r="A41" s="38"/>
      <c r="B41" s="4"/>
      <c r="C41" s="4" t="s">
        <v>21</v>
      </c>
      <c r="D41" s="4">
        <v>625611</v>
      </c>
      <c r="E41" s="4"/>
      <c r="F41" s="56">
        <v>107</v>
      </c>
      <c r="G41" s="23"/>
      <c r="H41" s="24">
        <v>100</v>
      </c>
    </row>
    <row r="42" spans="1:10" ht="19.5" thickBot="1" x14ac:dyDescent="0.35">
      <c r="A42" s="40" t="s">
        <v>59</v>
      </c>
      <c r="B42" s="4"/>
      <c r="C42" s="4" t="s">
        <v>25</v>
      </c>
      <c r="D42" s="4">
        <v>625620</v>
      </c>
      <c r="E42" s="4"/>
      <c r="F42" s="56">
        <v>0</v>
      </c>
      <c r="G42" s="54">
        <f>+E47-G45</f>
        <v>22051</v>
      </c>
      <c r="H42" s="53">
        <f>+H40+H41+H43+H44+H46+H47</f>
        <v>15000</v>
      </c>
    </row>
    <row r="43" spans="1:10" ht="18.75" x14ac:dyDescent="0.3">
      <c r="A43" s="40" t="s">
        <v>60</v>
      </c>
      <c r="B43" s="4"/>
      <c r="C43" s="4" t="s">
        <v>22</v>
      </c>
      <c r="D43" s="4">
        <v>625630</v>
      </c>
      <c r="E43" s="4"/>
      <c r="F43" s="56">
        <v>624</v>
      </c>
      <c r="G43" s="23"/>
      <c r="H43" s="24">
        <v>600</v>
      </c>
    </row>
    <row r="44" spans="1:10" ht="15.75" thickBot="1" x14ac:dyDescent="0.3">
      <c r="A44" s="38"/>
      <c r="B44" s="4"/>
      <c r="C44" s="4" t="s">
        <v>23</v>
      </c>
      <c r="D44" s="4">
        <v>625631</v>
      </c>
      <c r="E44" s="4"/>
      <c r="F44" s="56">
        <v>8927</v>
      </c>
      <c r="G44" s="23"/>
      <c r="H44" s="24">
        <v>5400</v>
      </c>
    </row>
    <row r="45" spans="1:10" ht="19.5" thickBot="1" x14ac:dyDescent="0.35">
      <c r="A45" s="44" t="s">
        <v>51</v>
      </c>
      <c r="B45" s="4"/>
      <c r="C45" s="4" t="s">
        <v>24</v>
      </c>
      <c r="D45" s="4">
        <v>625641</v>
      </c>
      <c r="E45" s="4"/>
      <c r="F45" s="20">
        <v>8326</v>
      </c>
      <c r="G45" s="25">
        <f>+F45</f>
        <v>8326</v>
      </c>
      <c r="H45" s="53">
        <v>5000</v>
      </c>
    </row>
    <row r="46" spans="1:10" x14ac:dyDescent="0.25">
      <c r="A46" s="38"/>
      <c r="B46" s="4"/>
      <c r="C46" s="4" t="s">
        <v>26</v>
      </c>
      <c r="D46" s="4">
        <v>625660</v>
      </c>
      <c r="E46" s="4"/>
      <c r="F46" s="56">
        <v>5160</v>
      </c>
      <c r="G46" s="23"/>
      <c r="H46" s="24">
        <v>3950</v>
      </c>
    </row>
    <row r="47" spans="1:10" ht="15.75" thickBot="1" x14ac:dyDescent="0.3">
      <c r="A47" s="39"/>
      <c r="B47" s="6"/>
      <c r="C47" s="6" t="s">
        <v>27</v>
      </c>
      <c r="D47" s="6">
        <v>625681</v>
      </c>
      <c r="E47" s="55">
        <f>SUM(F40:F47)</f>
        <v>30377</v>
      </c>
      <c r="F47" s="57">
        <v>50</v>
      </c>
      <c r="G47" s="23"/>
      <c r="H47" s="24">
        <v>50</v>
      </c>
    </row>
    <row r="48" spans="1:10" ht="15.75" thickBot="1" x14ac:dyDescent="0.3">
      <c r="A48" s="41" t="s">
        <v>31</v>
      </c>
      <c r="B48" s="2"/>
      <c r="C48" s="2" t="s">
        <v>28</v>
      </c>
      <c r="D48" s="2">
        <v>625700</v>
      </c>
      <c r="E48" s="2"/>
      <c r="F48" s="3">
        <v>1732</v>
      </c>
      <c r="G48" s="23"/>
      <c r="H48" s="53">
        <v>700</v>
      </c>
    </row>
    <row r="49" spans="1:9" ht="15.75" thickBot="1" x14ac:dyDescent="0.3">
      <c r="A49" s="39"/>
      <c r="B49" s="6"/>
      <c r="C49" s="6" t="s">
        <v>29</v>
      </c>
      <c r="D49" s="6">
        <v>625710</v>
      </c>
      <c r="E49" s="14">
        <f>+F48+F49</f>
        <v>3294</v>
      </c>
      <c r="F49" s="7">
        <v>1562</v>
      </c>
      <c r="G49" s="23">
        <f>+E49</f>
        <v>3294</v>
      </c>
      <c r="H49" s="53">
        <v>3300</v>
      </c>
    </row>
    <row r="50" spans="1:9" ht="15.75" thickBot="1" x14ac:dyDescent="0.3">
      <c r="A50" s="43" t="s">
        <v>52</v>
      </c>
      <c r="B50" s="2"/>
      <c r="C50" s="9" t="s">
        <v>32</v>
      </c>
      <c r="D50" s="9">
        <v>626100</v>
      </c>
      <c r="E50" s="2"/>
      <c r="F50" s="59">
        <v>921</v>
      </c>
      <c r="G50" s="25">
        <f>SUM(F50:F54)</f>
        <v>4035</v>
      </c>
      <c r="H50" s="53">
        <f>+H51+H52+H53+H54+I50</f>
        <v>3900</v>
      </c>
      <c r="I50">
        <v>900</v>
      </c>
    </row>
    <row r="51" spans="1:9" x14ac:dyDescent="0.25">
      <c r="A51" s="38"/>
      <c r="B51" s="4"/>
      <c r="C51" s="8" t="s">
        <v>107</v>
      </c>
      <c r="D51" s="8">
        <v>626200</v>
      </c>
      <c r="E51" s="62">
        <f>SUM(F50:F54)</f>
        <v>4035</v>
      </c>
      <c r="F51" s="60">
        <v>2412</v>
      </c>
      <c r="G51" s="30"/>
      <c r="H51" s="24">
        <v>2400</v>
      </c>
    </row>
    <row r="52" spans="1:9" x14ac:dyDescent="0.25">
      <c r="A52" s="38"/>
      <c r="B52" s="4"/>
      <c r="C52" s="4" t="s">
        <v>33</v>
      </c>
      <c r="D52" s="4">
        <v>627000</v>
      </c>
      <c r="E52" s="4"/>
      <c r="F52" s="60">
        <v>133</v>
      </c>
      <c r="G52" s="28"/>
      <c r="H52" s="24">
        <v>100</v>
      </c>
    </row>
    <row r="53" spans="1:9" x14ac:dyDescent="0.25">
      <c r="A53" s="38"/>
      <c r="B53" s="4"/>
      <c r="C53" s="4" t="s">
        <v>34</v>
      </c>
      <c r="D53" s="4">
        <v>628100</v>
      </c>
      <c r="E53" s="4"/>
      <c r="F53" s="60">
        <v>456</v>
      </c>
      <c r="G53" s="28"/>
      <c r="H53" s="24">
        <v>400</v>
      </c>
    </row>
    <row r="54" spans="1:9" x14ac:dyDescent="0.25">
      <c r="A54" s="39" t="s">
        <v>35</v>
      </c>
      <c r="B54" s="6"/>
      <c r="C54" s="6" t="s">
        <v>37</v>
      </c>
      <c r="D54" s="6">
        <v>631300</v>
      </c>
      <c r="E54" s="6"/>
      <c r="F54" s="61">
        <v>113</v>
      </c>
      <c r="G54" s="28"/>
      <c r="H54" s="24">
        <v>100</v>
      </c>
    </row>
    <row r="55" spans="1:9" x14ac:dyDescent="0.25">
      <c r="A55" s="38"/>
      <c r="B55" s="4"/>
      <c r="C55" s="4"/>
      <c r="D55" s="4"/>
      <c r="E55" s="4"/>
      <c r="F55" s="60"/>
      <c r="G55" s="28"/>
      <c r="H55" s="24"/>
    </row>
    <row r="56" spans="1:9" x14ac:dyDescent="0.25">
      <c r="A56" s="58" t="s">
        <v>36</v>
      </c>
      <c r="B56" s="4"/>
      <c r="C56" s="8" t="s">
        <v>38</v>
      </c>
      <c r="D56" s="8">
        <v>641000</v>
      </c>
      <c r="E56" s="4"/>
      <c r="F56" s="63">
        <v>9357</v>
      </c>
      <c r="G56" s="70"/>
      <c r="H56" s="71">
        <v>9300</v>
      </c>
    </row>
    <row r="57" spans="1:9" x14ac:dyDescent="0.25">
      <c r="A57" s="38"/>
      <c r="B57" s="4"/>
      <c r="C57" s="8" t="s">
        <v>39</v>
      </c>
      <c r="D57" s="8">
        <v>641200</v>
      </c>
      <c r="E57" s="4"/>
      <c r="F57" s="63">
        <v>0</v>
      </c>
      <c r="G57" s="30"/>
      <c r="H57" s="24"/>
    </row>
    <row r="58" spans="1:9" x14ac:dyDescent="0.25">
      <c r="A58" s="38"/>
      <c r="B58" s="4"/>
      <c r="C58" s="8" t="s">
        <v>40</v>
      </c>
      <c r="D58" s="8">
        <v>641400</v>
      </c>
      <c r="E58" s="4"/>
      <c r="F58" s="63">
        <v>1451</v>
      </c>
      <c r="G58" s="30"/>
      <c r="H58" s="24">
        <v>450</v>
      </c>
    </row>
    <row r="59" spans="1:9" x14ac:dyDescent="0.25">
      <c r="A59" s="38" t="s">
        <v>41</v>
      </c>
      <c r="B59" s="4"/>
      <c r="C59" s="8" t="s">
        <v>42</v>
      </c>
      <c r="D59" s="8">
        <v>645100</v>
      </c>
      <c r="E59" s="4"/>
      <c r="F59" s="63">
        <v>1333</v>
      </c>
      <c r="G59" s="30"/>
      <c r="H59" s="24">
        <v>1300</v>
      </c>
    </row>
    <row r="60" spans="1:9" x14ac:dyDescent="0.25">
      <c r="A60" s="38"/>
      <c r="B60" s="4"/>
      <c r="C60" s="8" t="s">
        <v>43</v>
      </c>
      <c r="D60" s="8">
        <v>645300</v>
      </c>
      <c r="E60" s="4"/>
      <c r="F60" s="63">
        <v>570</v>
      </c>
      <c r="G60" s="30"/>
      <c r="H60" s="24">
        <v>550</v>
      </c>
    </row>
    <row r="61" spans="1:9" ht="15.75" thickBot="1" x14ac:dyDescent="0.3">
      <c r="A61" s="38"/>
      <c r="B61" s="4"/>
      <c r="C61" s="8" t="s">
        <v>44</v>
      </c>
      <c r="D61" s="8">
        <v>645400</v>
      </c>
      <c r="E61" s="4"/>
      <c r="F61" s="63">
        <v>402</v>
      </c>
      <c r="G61" s="30"/>
      <c r="H61" s="24">
        <v>400</v>
      </c>
    </row>
    <row r="62" spans="1:9" ht="15.75" thickBot="1" x14ac:dyDescent="0.3">
      <c r="A62" s="39"/>
      <c r="B62" s="6"/>
      <c r="C62" s="10" t="s">
        <v>39</v>
      </c>
      <c r="D62" s="10">
        <v>645500</v>
      </c>
      <c r="E62" s="65">
        <f>SUM(F56:F62)</f>
        <v>13113</v>
      </c>
      <c r="F62" s="64"/>
      <c r="G62" s="25">
        <f>+E62</f>
        <v>13113</v>
      </c>
      <c r="H62" s="53">
        <f>SUM(H56:H61)</f>
        <v>12000</v>
      </c>
    </row>
    <row r="63" spans="1:9" ht="15.75" thickBot="1" x14ac:dyDescent="0.3">
      <c r="A63" s="45" t="s">
        <v>50</v>
      </c>
      <c r="B63" s="11"/>
      <c r="C63" s="12" t="s">
        <v>45</v>
      </c>
      <c r="D63" s="12">
        <v>681120</v>
      </c>
      <c r="E63" s="11"/>
      <c r="F63" s="15">
        <v>6757</v>
      </c>
      <c r="G63" s="25">
        <f>+F63</f>
        <v>6757</v>
      </c>
      <c r="H63" s="53">
        <v>6000</v>
      </c>
    </row>
    <row r="64" spans="1:9" ht="15.75" thickBot="1" x14ac:dyDescent="0.3">
      <c r="A64" s="41" t="s">
        <v>46</v>
      </c>
      <c r="B64" s="2"/>
      <c r="C64" s="9" t="s">
        <v>47</v>
      </c>
      <c r="D64" s="9">
        <v>658000</v>
      </c>
      <c r="E64" s="2"/>
      <c r="F64" s="16">
        <v>1</v>
      </c>
      <c r="G64" s="25">
        <f>+F64+F66</f>
        <v>951</v>
      </c>
      <c r="H64" s="53">
        <v>3000</v>
      </c>
    </row>
    <row r="65" spans="1:8" x14ac:dyDescent="0.25">
      <c r="A65" s="38"/>
      <c r="B65" s="4"/>
      <c r="C65" s="8" t="s">
        <v>48</v>
      </c>
      <c r="D65" s="8">
        <v>658001</v>
      </c>
      <c r="E65" s="4"/>
      <c r="F65" s="17">
        <v>0</v>
      </c>
      <c r="G65" s="25"/>
      <c r="H65" s="24"/>
    </row>
    <row r="66" spans="1:8" x14ac:dyDescent="0.25">
      <c r="A66" s="39"/>
      <c r="B66" s="6"/>
      <c r="C66" s="10" t="s">
        <v>49</v>
      </c>
      <c r="D66" s="10">
        <v>658002</v>
      </c>
      <c r="E66" s="6"/>
      <c r="F66" s="13">
        <v>950</v>
      </c>
      <c r="G66" s="25"/>
      <c r="H66" s="26"/>
    </row>
    <row r="67" spans="1:8" ht="18.75" x14ac:dyDescent="0.3">
      <c r="F67" s="19">
        <f>SUM(F3:F66)</f>
        <v>100744</v>
      </c>
      <c r="G67" s="31"/>
      <c r="H67" s="27">
        <f>+H11+H18+H25+H39+H42+H45+H46+H47+H48+H49+H50+H62+H63+H64+H65</f>
        <v>98200</v>
      </c>
    </row>
    <row r="68" spans="1:8" ht="23.25" x14ac:dyDescent="0.35">
      <c r="F68" s="18">
        <v>100744</v>
      </c>
      <c r="G68" s="32"/>
      <c r="H68" s="32">
        <v>98200</v>
      </c>
    </row>
    <row r="69" spans="1:8" x14ac:dyDescent="0.25">
      <c r="H69" s="27">
        <f>+H68-H67</f>
        <v>0</v>
      </c>
    </row>
    <row r="1048551" spans="6:6" x14ac:dyDescent="0.25">
      <c r="F1048551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&amp;LCD 29 Comptabilité&amp;CBudget 2015 Révisé&amp;R&amp;D</oddHeader>
    <oddFooter>&amp;CPierre Le Friant&amp;R&amp;P</oddFooter>
  </headerFooter>
  <rowBreaks count="2" manualBreakCount="2">
    <brk id="25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48522"/>
  <sheetViews>
    <sheetView topLeftCell="A31" workbookViewId="0">
      <selection sqref="A1:I34"/>
    </sheetView>
  </sheetViews>
  <sheetFormatPr baseColWidth="10" defaultRowHeight="15" x14ac:dyDescent="0.25"/>
  <cols>
    <col min="1" max="1" width="28.5703125" style="35" customWidth="1"/>
    <col min="2" max="2" width="14.5703125" bestFit="1" customWidth="1"/>
    <col min="3" max="3" width="28.28515625" customWidth="1"/>
    <col min="4" max="4" width="7" bestFit="1" customWidth="1"/>
    <col min="5" max="5" width="6.7109375" customWidth="1"/>
    <col min="6" max="6" width="16.5703125" customWidth="1"/>
    <col min="7" max="7" width="13.85546875" customWidth="1"/>
    <col min="8" max="8" width="14.85546875" customWidth="1"/>
    <col min="9" max="9" width="13.42578125" style="35" customWidth="1"/>
  </cols>
  <sheetData>
    <row r="1" spans="1:9" ht="15.75" x14ac:dyDescent="0.25">
      <c r="F1">
        <v>2014</v>
      </c>
      <c r="G1" s="22">
        <v>2014</v>
      </c>
      <c r="H1" s="21">
        <v>2015</v>
      </c>
      <c r="I1" s="35">
        <v>2015</v>
      </c>
    </row>
    <row r="2" spans="1:9" x14ac:dyDescent="0.25">
      <c r="F2" s="36" t="s">
        <v>61</v>
      </c>
      <c r="G2" s="35" t="s">
        <v>61</v>
      </c>
      <c r="H2" s="21" t="s">
        <v>0</v>
      </c>
      <c r="I2" s="35" t="s">
        <v>0</v>
      </c>
    </row>
    <row r="3" spans="1:9" ht="18.75" x14ac:dyDescent="0.3">
      <c r="A3" s="37" t="s">
        <v>62</v>
      </c>
      <c r="B3" s="4"/>
      <c r="C3" s="4" t="s">
        <v>64</v>
      </c>
      <c r="D3" s="4">
        <v>707300</v>
      </c>
      <c r="E3" s="4"/>
      <c r="F3" s="5">
        <v>1704</v>
      </c>
      <c r="G3" s="23"/>
      <c r="H3" s="24">
        <v>1200</v>
      </c>
    </row>
    <row r="4" spans="1:9" ht="18.75" x14ac:dyDescent="0.3">
      <c r="A4" s="37" t="s">
        <v>63</v>
      </c>
      <c r="B4" s="4"/>
      <c r="C4" s="4" t="s">
        <v>65</v>
      </c>
      <c r="D4" s="4">
        <v>707800</v>
      </c>
      <c r="E4" s="4"/>
      <c r="F4" s="5">
        <v>448</v>
      </c>
      <c r="G4" s="23"/>
      <c r="H4" s="24"/>
      <c r="I4" s="21">
        <v>1200</v>
      </c>
    </row>
    <row r="5" spans="1:9" x14ac:dyDescent="0.25">
      <c r="A5" s="38"/>
      <c r="B5" s="4"/>
      <c r="C5" s="4"/>
      <c r="D5" s="4"/>
      <c r="E5" s="4"/>
      <c r="F5" s="5">
        <v>0</v>
      </c>
      <c r="G5" s="23"/>
      <c r="H5" s="24"/>
    </row>
    <row r="6" spans="1:9" ht="15.75" thickBot="1" x14ac:dyDescent="0.3">
      <c r="A6" s="38"/>
      <c r="B6" s="4"/>
      <c r="C6" s="4"/>
      <c r="D6" s="4"/>
      <c r="E6" s="4"/>
      <c r="F6" s="5">
        <v>0</v>
      </c>
      <c r="G6" s="23"/>
      <c r="H6" s="24"/>
    </row>
    <row r="7" spans="1:9" x14ac:dyDescent="0.25">
      <c r="A7" s="39"/>
      <c r="B7" s="6"/>
      <c r="C7" s="6"/>
      <c r="D7" s="6"/>
      <c r="E7" s="6"/>
      <c r="F7" s="20">
        <f>SUM(F3:F6)</f>
        <v>2152</v>
      </c>
      <c r="G7" s="25">
        <f>+F7</f>
        <v>2152</v>
      </c>
      <c r="H7" s="26">
        <v>0</v>
      </c>
    </row>
    <row r="8" spans="1:9" ht="18.75" x14ac:dyDescent="0.3">
      <c r="A8" s="40" t="s">
        <v>66</v>
      </c>
      <c r="B8" s="4"/>
      <c r="C8" s="4" t="s">
        <v>68</v>
      </c>
      <c r="D8" s="4">
        <v>706100</v>
      </c>
      <c r="E8" s="4"/>
      <c r="F8" s="5">
        <v>21513</v>
      </c>
      <c r="G8" s="23"/>
      <c r="H8" s="24">
        <v>19300</v>
      </c>
      <c r="I8" s="46">
        <f>+H8+H9+H10</f>
        <v>29900</v>
      </c>
    </row>
    <row r="9" spans="1:9" ht="18.75" x14ac:dyDescent="0.3">
      <c r="A9" s="40" t="s">
        <v>67</v>
      </c>
      <c r="B9" s="4" t="s">
        <v>91</v>
      </c>
      <c r="C9" s="4" t="s">
        <v>69</v>
      </c>
      <c r="D9" s="4">
        <v>708000</v>
      </c>
      <c r="E9" s="4"/>
      <c r="F9" s="5">
        <v>3008</v>
      </c>
      <c r="G9" s="23"/>
      <c r="H9" s="73">
        <v>2500</v>
      </c>
    </row>
    <row r="10" spans="1:9" x14ac:dyDescent="0.25">
      <c r="A10" s="38"/>
      <c r="B10" s="4"/>
      <c r="C10" s="4" t="s">
        <v>70</v>
      </c>
      <c r="D10" s="4">
        <v>708810</v>
      </c>
      <c r="E10" s="4"/>
      <c r="F10" s="5">
        <v>8169</v>
      </c>
      <c r="G10" s="23"/>
      <c r="H10" s="73">
        <v>8100</v>
      </c>
    </row>
    <row r="11" spans="1:9" ht="15.75" thickBot="1" x14ac:dyDescent="0.3">
      <c r="A11" s="38"/>
      <c r="B11" s="4"/>
      <c r="C11" s="4"/>
      <c r="D11" s="4"/>
      <c r="E11" s="4"/>
      <c r="F11" s="5"/>
      <c r="G11" s="23"/>
      <c r="H11" s="24"/>
    </row>
    <row r="12" spans="1:9" x14ac:dyDescent="0.25">
      <c r="A12" s="39"/>
      <c r="B12" s="6"/>
      <c r="C12" s="6"/>
      <c r="D12" s="6"/>
      <c r="E12" s="6"/>
      <c r="F12" s="20">
        <f>SUM(F8:F11)</f>
        <v>32690</v>
      </c>
      <c r="G12" s="25">
        <f>+F12</f>
        <v>32690</v>
      </c>
      <c r="H12" s="26">
        <v>0</v>
      </c>
    </row>
    <row r="13" spans="1:9" x14ac:dyDescent="0.25">
      <c r="A13" s="35" t="s">
        <v>71</v>
      </c>
      <c r="F13">
        <f>+F7+F12</f>
        <v>34842</v>
      </c>
      <c r="G13" s="27"/>
      <c r="H13" s="24"/>
    </row>
    <row r="14" spans="1:9" x14ac:dyDescent="0.25">
      <c r="A14" s="41"/>
      <c r="B14" s="2"/>
      <c r="C14" s="2"/>
      <c r="D14" s="2"/>
      <c r="E14" s="2"/>
      <c r="F14" s="34"/>
      <c r="G14" s="28"/>
      <c r="H14" s="29"/>
    </row>
    <row r="15" spans="1:9" ht="18.75" x14ac:dyDescent="0.3">
      <c r="A15" s="40" t="s">
        <v>72</v>
      </c>
      <c r="B15" s="4"/>
      <c r="C15" s="4" t="s">
        <v>74</v>
      </c>
      <c r="D15" s="4">
        <v>741100</v>
      </c>
      <c r="E15" s="4"/>
      <c r="F15" s="5">
        <v>2806</v>
      </c>
      <c r="G15" s="23"/>
      <c r="H15" s="73">
        <v>2800</v>
      </c>
    </row>
    <row r="16" spans="1:9" ht="18.75" x14ac:dyDescent="0.3">
      <c r="A16" s="40" t="s">
        <v>73</v>
      </c>
      <c r="B16" s="4"/>
      <c r="C16" s="4" t="s">
        <v>75</v>
      </c>
      <c r="D16" s="4">
        <v>741200</v>
      </c>
      <c r="E16" s="4"/>
      <c r="F16" s="5">
        <v>23000</v>
      </c>
      <c r="G16" s="23"/>
      <c r="H16" s="73">
        <v>2300</v>
      </c>
      <c r="I16" s="46">
        <f>+H15+H16+H17+H18</f>
        <v>19100</v>
      </c>
    </row>
    <row r="17" spans="1:10" ht="18.75" x14ac:dyDescent="0.3">
      <c r="A17" s="40"/>
      <c r="B17" s="4"/>
      <c r="C17" s="4" t="s">
        <v>76</v>
      </c>
      <c r="D17" s="4">
        <v>742100</v>
      </c>
      <c r="E17" s="4"/>
      <c r="F17" s="5">
        <v>13739</v>
      </c>
      <c r="G17" s="23"/>
      <c r="H17" s="73">
        <f>14000-3500</f>
        <v>10500</v>
      </c>
    </row>
    <row r="18" spans="1:10" x14ac:dyDescent="0.25">
      <c r="A18" s="38"/>
      <c r="B18" s="4"/>
      <c r="C18" s="4" t="s">
        <v>77</v>
      </c>
      <c r="D18" s="4">
        <v>742200</v>
      </c>
      <c r="E18" s="4"/>
      <c r="F18" s="5">
        <v>3500</v>
      </c>
      <c r="G18" s="23"/>
      <c r="H18" s="73">
        <v>3500</v>
      </c>
    </row>
    <row r="19" spans="1:10" ht="15.75" thickBot="1" x14ac:dyDescent="0.3">
      <c r="A19" s="38"/>
      <c r="B19" s="4"/>
      <c r="C19" s="4"/>
      <c r="D19" s="4"/>
      <c r="E19" s="4"/>
      <c r="F19" s="5"/>
      <c r="G19" s="23"/>
      <c r="H19" s="24"/>
    </row>
    <row r="20" spans="1:10" x14ac:dyDescent="0.25">
      <c r="A20" s="39"/>
      <c r="B20" s="6"/>
      <c r="C20" s="6"/>
      <c r="D20" s="6"/>
      <c r="E20" s="6"/>
      <c r="F20" s="20">
        <f>SUM(F14:F19)</f>
        <v>43045</v>
      </c>
      <c r="G20" s="25">
        <f>+F20</f>
        <v>43045</v>
      </c>
      <c r="H20" s="26"/>
    </row>
    <row r="21" spans="1:10" x14ac:dyDescent="0.25">
      <c r="A21" s="41"/>
      <c r="B21" s="4"/>
      <c r="C21" s="2"/>
      <c r="D21" s="2"/>
      <c r="E21" s="2"/>
      <c r="F21" s="3"/>
      <c r="G21" s="23"/>
      <c r="H21" s="24"/>
    </row>
    <row r="22" spans="1:10" ht="18.75" x14ac:dyDescent="0.3">
      <c r="A22" s="40" t="s">
        <v>79</v>
      </c>
      <c r="B22" s="4"/>
      <c r="C22" s="4" t="s">
        <v>78</v>
      </c>
      <c r="D22" s="4">
        <v>791000</v>
      </c>
      <c r="E22" s="4"/>
      <c r="F22" s="5">
        <v>0</v>
      </c>
      <c r="G22" s="23"/>
      <c r="H22" s="24"/>
      <c r="I22" s="21">
        <v>0</v>
      </c>
    </row>
    <row r="23" spans="1:10" ht="18.75" x14ac:dyDescent="0.3">
      <c r="A23" s="40" t="s">
        <v>80</v>
      </c>
      <c r="B23" s="4"/>
      <c r="C23" s="4"/>
      <c r="D23" s="4"/>
      <c r="E23" s="4"/>
      <c r="F23" s="5"/>
      <c r="G23" s="23"/>
      <c r="H23" s="24"/>
    </row>
    <row r="24" spans="1:10" ht="18.75" x14ac:dyDescent="0.3">
      <c r="A24" s="40" t="s">
        <v>81</v>
      </c>
      <c r="B24" s="6"/>
      <c r="C24" s="6"/>
      <c r="D24" s="6"/>
      <c r="E24" s="6"/>
      <c r="F24" s="7"/>
      <c r="G24" s="23"/>
      <c r="H24" s="24"/>
    </row>
    <row r="25" spans="1:10" x14ac:dyDescent="0.25">
      <c r="A25" s="42"/>
      <c r="B25" s="4"/>
      <c r="C25" s="4"/>
      <c r="D25" s="4"/>
      <c r="E25" s="4"/>
      <c r="F25" s="5"/>
      <c r="G25" s="23"/>
      <c r="H25" s="24"/>
    </row>
    <row r="26" spans="1:10" ht="18.75" x14ac:dyDescent="0.3">
      <c r="A26" s="40" t="s">
        <v>82</v>
      </c>
      <c r="B26" s="4"/>
      <c r="C26" s="4" t="s">
        <v>84</v>
      </c>
      <c r="D26" s="4">
        <v>758000</v>
      </c>
      <c r="E26" s="4"/>
      <c r="F26" s="5">
        <v>31</v>
      </c>
      <c r="G26" s="23"/>
      <c r="H26" s="73">
        <v>4000</v>
      </c>
    </row>
    <row r="27" spans="1:10" ht="18.75" x14ac:dyDescent="0.3">
      <c r="A27" s="40" t="s">
        <v>83</v>
      </c>
      <c r="B27" s="4"/>
      <c r="C27" s="4" t="s">
        <v>85</v>
      </c>
      <c r="D27" s="4">
        <v>758001</v>
      </c>
      <c r="E27" s="4"/>
      <c r="F27" s="5">
        <v>7300</v>
      </c>
      <c r="G27" s="25">
        <f>+F29</f>
        <v>7331</v>
      </c>
      <c r="H27" s="73">
        <v>7000</v>
      </c>
      <c r="I27" s="46">
        <f>+H26+H27+H28</f>
        <v>40000</v>
      </c>
    </row>
    <row r="28" spans="1:10" ht="19.5" thickBot="1" x14ac:dyDescent="0.35">
      <c r="A28" s="40"/>
      <c r="B28" s="4"/>
      <c r="C28" s="4" t="s">
        <v>90</v>
      </c>
      <c r="D28" s="4">
        <v>758002</v>
      </c>
      <c r="E28" s="4"/>
      <c r="F28" s="5"/>
      <c r="G28" s="25"/>
      <c r="H28" s="73">
        <v>29000</v>
      </c>
    </row>
    <row r="29" spans="1:10" ht="15.75" thickBot="1" x14ac:dyDescent="0.3">
      <c r="A29" s="38"/>
      <c r="B29" s="4"/>
      <c r="C29" s="4"/>
      <c r="D29" s="4"/>
      <c r="E29" s="4"/>
      <c r="F29" s="20">
        <f>+F26+F27</f>
        <v>7331</v>
      </c>
      <c r="G29" s="23"/>
      <c r="H29" s="24"/>
      <c r="J29">
        <f>+E29+E23</f>
        <v>0</v>
      </c>
    </row>
    <row r="30" spans="1:10" x14ac:dyDescent="0.25">
      <c r="A30" s="38" t="s">
        <v>88</v>
      </c>
      <c r="B30" s="4"/>
      <c r="C30" s="4" t="s">
        <v>89</v>
      </c>
      <c r="D30" s="4">
        <v>771000</v>
      </c>
      <c r="E30" s="4"/>
      <c r="F30" s="20"/>
      <c r="G30" s="25">
        <v>0</v>
      </c>
      <c r="H30" s="73">
        <v>8000</v>
      </c>
      <c r="I30" s="46">
        <f>+H30</f>
        <v>8000</v>
      </c>
    </row>
    <row r="31" spans="1:10" x14ac:dyDescent="0.25">
      <c r="A31" s="39"/>
      <c r="B31" s="6"/>
      <c r="C31" s="6"/>
      <c r="D31" s="6"/>
      <c r="E31" s="6"/>
      <c r="F31" s="7"/>
      <c r="G31" s="23"/>
      <c r="H31" s="24"/>
    </row>
    <row r="32" spans="1:10" ht="18.75" x14ac:dyDescent="0.3">
      <c r="F32" s="19">
        <f>+F7+F12+F20+F29</f>
        <v>85218</v>
      </c>
      <c r="G32" s="31">
        <f>SUM(G3:G27)</f>
        <v>85218</v>
      </c>
      <c r="H32" s="31">
        <f>SUM(H3:H30)</f>
        <v>98200</v>
      </c>
      <c r="I32" s="47">
        <f>SUM(I3:I30)</f>
        <v>98200</v>
      </c>
    </row>
    <row r="33" spans="1:9" ht="23.25" x14ac:dyDescent="0.35">
      <c r="A33" s="35" t="s">
        <v>87</v>
      </c>
      <c r="F33" s="18">
        <v>100744</v>
      </c>
      <c r="G33" s="32" t="s">
        <v>92</v>
      </c>
      <c r="H33" s="32">
        <v>98200</v>
      </c>
    </row>
    <row r="34" spans="1:9" ht="23.25" x14ac:dyDescent="0.35">
      <c r="A34" s="35" t="s">
        <v>86</v>
      </c>
      <c r="F34" s="18">
        <f>+F32-F33</f>
        <v>-15526</v>
      </c>
      <c r="G34" s="33"/>
      <c r="H34" s="33">
        <f>+H32-H33</f>
        <v>0</v>
      </c>
    </row>
    <row r="36" spans="1:9" x14ac:dyDescent="0.25">
      <c r="I36" s="72">
        <f>+I32-H32</f>
        <v>0</v>
      </c>
    </row>
    <row r="1048522" spans="6:6" x14ac:dyDescent="0.25">
      <c r="F1048522">
        <v>7</v>
      </c>
    </row>
  </sheetData>
  <pageMargins left="0.11811023622047245" right="0.11811023622047245" top="0.15748031496062992" bottom="0.15748031496062992" header="0.31496062992125984" footer="0.31496062992125984"/>
  <pageSetup paperSize="9" orientation="landscape" r:id="rId1"/>
  <headerFooter>
    <oddHeader>&amp;LCD 29 JUDO&amp;CBUDGET 2015&amp;R&amp;D</oddHeader>
    <oddFooter>&amp;CPierre Le Friant&amp;R&amp;T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CHARGES BUDGET REVISE 2015</vt:lpstr>
      <vt:lpstr>PRODUITS BUDGET REVISE 2015</vt:lpstr>
      <vt:lpstr>'CHARGES BUDGET REVISE 2015'!Zone_d_impression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Le Friant</dc:creator>
  <cp:lastModifiedBy>Windows User</cp:lastModifiedBy>
  <cp:lastPrinted>2015-10-05T10:01:34Z</cp:lastPrinted>
  <dcterms:created xsi:type="dcterms:W3CDTF">2015-08-12T13:04:03Z</dcterms:created>
  <dcterms:modified xsi:type="dcterms:W3CDTF">2015-10-05T13:17:33Z</dcterms:modified>
</cp:coreProperties>
</file>