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751" activeTab="1"/>
  </bookViews>
  <sheets>
    <sheet name="listes" sheetId="1" r:id="rId1"/>
    <sheet name="AGENT 1" sheetId="2" r:id="rId2"/>
    <sheet name="AGENT 2 contractuel" sheetId="3" r:id="rId3"/>
  </sheets>
  <definedNames>
    <definedName name="ADMINT">'listes'!$A$3:$A$9</definedName>
    <definedName name="_xlnm.Print_Area" localSheetId="1">'AGENT 1'!$A$1:$H$83</definedName>
    <definedName name="_xlnm.Print_Area" localSheetId="2">'AGENT 2 contractuel'!$A$1:$H$84</definedName>
  </definedNames>
  <calcPr fullCalcOnLoad="1"/>
</workbook>
</file>

<file path=xl/comments2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3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sharedStrings.xml><?xml version="1.0" encoding="utf-8"?>
<sst xmlns="http://schemas.openxmlformats.org/spreadsheetml/2006/main" count="220" uniqueCount="66">
  <si>
    <t>lundi</t>
  </si>
  <si>
    <t>mardi</t>
  </si>
  <si>
    <t>mercredi</t>
  </si>
  <si>
    <t>jeudi</t>
  </si>
  <si>
    <t>vendredi</t>
  </si>
  <si>
    <t>du</t>
  </si>
  <si>
    <t>au</t>
  </si>
  <si>
    <t>total</t>
  </si>
  <si>
    <t>ca</t>
  </si>
  <si>
    <t>chômé</t>
  </si>
  <si>
    <t xml:space="preserve">Total jours chomés         </t>
  </si>
  <si>
    <t>Total heures annualisées</t>
  </si>
  <si>
    <t xml:space="preserve">Total jours fériés non travaillés     </t>
  </si>
  <si>
    <t xml:space="preserve">Total jours congés           </t>
  </si>
  <si>
    <t>Solde annuel</t>
  </si>
  <si>
    <t>L'intéressé(e),</t>
  </si>
  <si>
    <t>rtt</t>
  </si>
  <si>
    <t xml:space="preserve">Total jours rtt      </t>
  </si>
  <si>
    <t>Prénom NOM</t>
  </si>
  <si>
    <t>grade</t>
  </si>
  <si>
    <t>fonction</t>
  </si>
  <si>
    <t>secrétaire d'intendance</t>
  </si>
  <si>
    <t>ADJENES P1</t>
  </si>
  <si>
    <t>quotité</t>
  </si>
  <si>
    <t>TC</t>
  </si>
  <si>
    <t>année scolaire</t>
  </si>
  <si>
    <t>liste des personnels : administration &amp; intendance</t>
  </si>
  <si>
    <t>ADJENES P2</t>
  </si>
  <si>
    <t>secrétaire d'administration</t>
  </si>
  <si>
    <t>SAENES CN</t>
  </si>
  <si>
    <t>SAENES CS</t>
  </si>
  <si>
    <t>journée portes ouvertes</t>
  </si>
  <si>
    <t>nombre heures "extraordinaires" à ajouter</t>
  </si>
  <si>
    <t>objet</t>
  </si>
  <si>
    <t>date</t>
  </si>
  <si>
    <t>heures</t>
  </si>
  <si>
    <t>réelles</t>
  </si>
  <si>
    <t>pondérées</t>
  </si>
  <si>
    <t>heures de la 11ème demi-journée pondérées à 1,2</t>
  </si>
  <si>
    <r>
      <t>11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1/2 j</t>
    </r>
  </si>
  <si>
    <t>heures annuelles dues</t>
  </si>
  <si>
    <t>temps de</t>
  </si>
  <si>
    <t>pause à</t>
  </si>
  <si>
    <t>ajouter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</si>
  <si>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14H</t>
    </r>
  </si>
  <si>
    <t>puis à 1,5 au-delà de midi si travail jusqu'à 14H mini</t>
  </si>
  <si>
    <t>… pause méridienne de 60 minutes … pause méridienne de 60 minutes …</t>
  </si>
  <si>
    <t>dès</t>
  </si>
  <si>
    <t>travaillées</t>
  </si>
  <si>
    <t>agent 3</t>
  </si>
  <si>
    <t>agent 4</t>
  </si>
  <si>
    <t>agent 5</t>
  </si>
  <si>
    <t>agent 6</t>
  </si>
  <si>
    <t>agent 7</t>
  </si>
  <si>
    <t>Total jours cmo</t>
  </si>
  <si>
    <t xml:space="preserve">Total jours récupération congés  </t>
  </si>
  <si>
    <t>de 07:30 à 12:30</t>
  </si>
  <si>
    <t>2016/2017</t>
  </si>
  <si>
    <t>samedi 1er juillet 2017</t>
  </si>
  <si>
    <t>le 1er septembre 2016,</t>
  </si>
  <si>
    <t>ADJENES</t>
  </si>
  <si>
    <t>L'Adjoint Gestionnaire             La Principale</t>
  </si>
  <si>
    <t xml:space="preserve">     FARES Nacima           COUVELAERE Laurence</t>
  </si>
  <si>
    <t>AGENT 1</t>
  </si>
  <si>
    <t>AGENT 2</t>
  </si>
  <si>
    <t>CONTRACT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</si>
</sst>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érié = &quot;hh:mm"/>
    <numFmt numFmtId="165" formatCode="[hh]:mm"/>
    <numFmt numFmtId="166" formatCode="[hh]:mm\ "/>
    <numFmt numFmtId="167" formatCode="h:mm;@"/>
    <numFmt numFmtId="168" formatCode="&quot;pause = &quot;hh:mm"/>
    <numFmt numFmtId="169" formatCode="[$-40C]dddd\ d\ mmmm\ yyyy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8"/>
      <name val="Segoe UI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 val="single"/>
      <sz val="10"/>
      <color rgb="FF3333FF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3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38"/>
      </left>
      <right style="thin"/>
      <top style="thin"/>
      <bottom style="thick">
        <color indexed="38"/>
      </bottom>
    </border>
    <border>
      <left style="thin"/>
      <right style="thin"/>
      <top style="thin"/>
      <bottom style="thick">
        <color indexed="38"/>
      </bottom>
    </border>
    <border>
      <left style="thin"/>
      <right style="thin"/>
      <top>
        <color indexed="63"/>
      </top>
      <bottom style="thin"/>
    </border>
    <border>
      <left style="thick">
        <color indexed="38"/>
      </left>
      <right style="thin"/>
      <top style="thick">
        <color indexed="38"/>
      </top>
      <bottom style="thin"/>
    </border>
    <border>
      <left style="thin"/>
      <right style="thin"/>
      <top style="thick">
        <color indexed="38"/>
      </top>
      <bottom style="thin"/>
    </border>
    <border>
      <left style="thick">
        <color indexed="38"/>
      </left>
      <right>
        <color indexed="63"/>
      </right>
      <top style="thin"/>
      <bottom>
        <color indexed="63"/>
      </bottom>
    </border>
    <border>
      <left style="thin"/>
      <right style="thick">
        <color indexed="38"/>
      </right>
      <top style="thick">
        <color indexed="38"/>
      </top>
      <bottom style="thin"/>
    </border>
    <border>
      <left style="thin"/>
      <right style="thick">
        <color indexed="38"/>
      </right>
      <top style="thin"/>
      <bottom>
        <color indexed="63"/>
      </bottom>
    </border>
    <border>
      <left style="thin"/>
      <right style="thick">
        <color indexed="38"/>
      </right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 style="thin"/>
      <bottom>
        <color indexed="63"/>
      </bottom>
    </border>
    <border>
      <left style="thin"/>
      <right style="thick">
        <color indexed="38"/>
      </right>
      <top style="thin"/>
      <bottom style="thick">
        <color indexed="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0" fontId="4" fillId="33" borderId="12" xfId="0" applyNumberFormat="1" applyFont="1" applyFill="1" applyBorder="1" applyAlignment="1" applyProtection="1">
      <alignment horizontal="center"/>
      <protection locked="0"/>
    </xf>
    <xf numFmtId="20" fontId="4" fillId="33" borderId="13" xfId="0" applyNumberFormat="1" applyFont="1" applyFill="1" applyBorder="1" applyAlignment="1" applyProtection="1">
      <alignment horizontal="center"/>
      <protection locked="0"/>
    </xf>
    <xf numFmtId="20" fontId="4" fillId="33" borderId="14" xfId="0" applyNumberFormat="1" applyFont="1" applyFill="1" applyBorder="1" applyAlignment="1" applyProtection="1">
      <alignment horizontal="center"/>
      <protection locked="0"/>
    </xf>
    <xf numFmtId="20" fontId="4" fillId="33" borderId="15" xfId="0" applyNumberFormat="1" applyFont="1" applyFill="1" applyBorder="1" applyAlignment="1" applyProtection="1">
      <alignment horizontal="center"/>
      <protection locked="0"/>
    </xf>
    <xf numFmtId="20" fontId="4" fillId="33" borderId="16" xfId="0" applyNumberFormat="1" applyFont="1" applyFill="1" applyBorder="1" applyAlignment="1" applyProtection="1">
      <alignment horizontal="center"/>
      <protection locked="0"/>
    </xf>
    <xf numFmtId="20" fontId="4" fillId="33" borderId="17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Font="1" applyFill="1" applyBorder="1" applyAlignment="1" applyProtection="1">
      <alignment horizontal="left"/>
      <protection locked="0"/>
    </xf>
    <xf numFmtId="20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14" fontId="2" fillId="34" borderId="19" xfId="0" applyNumberFormat="1" applyFont="1" applyFill="1" applyBorder="1" applyAlignment="1" applyProtection="1">
      <alignment horizontal="center"/>
      <protection locked="0"/>
    </xf>
    <xf numFmtId="14" fontId="2" fillId="34" borderId="2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35" borderId="10" xfId="0" applyNumberFormat="1" applyFill="1" applyBorder="1" applyAlignment="1" applyProtection="1">
      <alignment horizontal="center"/>
      <protection locked="0"/>
    </xf>
    <xf numFmtId="165" fontId="0" fillId="0" borderId="21" xfId="0" applyNumberFormat="1" applyFill="1" applyBorder="1" applyAlignment="1" applyProtection="1">
      <alignment horizontal="center"/>
      <protection locked="0"/>
    </xf>
    <xf numFmtId="165" fontId="0" fillId="36" borderId="10" xfId="0" applyNumberFormat="1" applyFill="1" applyBorder="1" applyAlignment="1" applyProtection="1">
      <alignment horizontal="center"/>
      <protection locked="0"/>
    </xf>
    <xf numFmtId="165" fontId="0" fillId="37" borderId="10" xfId="0" applyNumberFormat="1" applyFill="1" applyBorder="1" applyAlignment="1" applyProtection="1">
      <alignment horizontal="center"/>
      <protection locked="0"/>
    </xf>
    <xf numFmtId="165" fontId="0" fillId="38" borderId="10" xfId="0" applyNumberFormat="1" applyFill="1" applyBorder="1" applyAlignment="1" applyProtection="1">
      <alignment horizontal="center"/>
      <protection locked="0"/>
    </xf>
    <xf numFmtId="165" fontId="0" fillId="39" borderId="10" xfId="0" applyNumberFormat="1" applyFill="1" applyBorder="1" applyAlignment="1" applyProtection="1">
      <alignment horizontal="center"/>
      <protection locked="0"/>
    </xf>
    <xf numFmtId="165" fontId="0" fillId="40" borderId="10" xfId="0" applyNumberFormat="1" applyFill="1" applyBorder="1" applyAlignment="1" applyProtection="1">
      <alignment horizontal="center"/>
      <protection locked="0"/>
    </xf>
    <xf numFmtId="14" fontId="2" fillId="41" borderId="19" xfId="0" applyNumberFormat="1" applyFont="1" applyFill="1" applyBorder="1" applyAlignment="1" applyProtection="1">
      <alignment horizontal="center"/>
      <protection locked="0"/>
    </xf>
    <xf numFmtId="14" fontId="2" fillId="0" borderId="22" xfId="0" applyNumberFormat="1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53" fillId="0" borderId="22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 indent="3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1" fillId="4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20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indent="4"/>
      <protection locked="0"/>
    </xf>
    <xf numFmtId="165" fontId="0" fillId="0" borderId="0" xfId="0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20" fontId="4" fillId="36" borderId="23" xfId="0" applyNumberFormat="1" applyFont="1" applyFill="1" applyBorder="1" applyAlignment="1" applyProtection="1">
      <alignment horizontal="center"/>
      <protection/>
    </xf>
    <xf numFmtId="20" fontId="4" fillId="36" borderId="24" xfId="0" applyNumberFormat="1" applyFont="1" applyFill="1" applyBorder="1" applyAlignment="1" applyProtection="1">
      <alignment horizontal="center"/>
      <protection/>
    </xf>
    <xf numFmtId="20" fontId="54" fillId="0" borderId="2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indent="3"/>
      <protection/>
    </xf>
    <xf numFmtId="0" fontId="1" fillId="39" borderId="10" xfId="0" applyNumberFormat="1" applyFont="1" applyFill="1" applyBorder="1" applyAlignment="1" applyProtection="1">
      <alignment horizontal="center"/>
      <protection/>
    </xf>
    <xf numFmtId="0" fontId="1" fillId="38" borderId="10" xfId="0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left" indent="3"/>
      <protection/>
    </xf>
    <xf numFmtId="165" fontId="1" fillId="35" borderId="10" xfId="0" applyNumberFormat="1" applyFont="1" applyFill="1" applyBorder="1" applyAlignment="1" applyProtection="1">
      <alignment horizontal="right" indent="1"/>
      <protection/>
    </xf>
    <xf numFmtId="165" fontId="8" fillId="0" borderId="10" xfId="0" applyNumberFormat="1" applyFont="1" applyFill="1" applyBorder="1" applyAlignment="1" applyProtection="1">
      <alignment horizontal="right" indent="1"/>
      <protection/>
    </xf>
    <xf numFmtId="165" fontId="0" fillId="35" borderId="10" xfId="0" applyNumberFormat="1" applyFill="1" applyBorder="1" applyAlignment="1" applyProtection="1">
      <alignment horizontal="center"/>
      <protection/>
    </xf>
    <xf numFmtId="0" fontId="54" fillId="0" borderId="19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top"/>
      <protection/>
    </xf>
    <xf numFmtId="20" fontId="0" fillId="0" borderId="0" xfId="0" applyNumberFormat="1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 applyProtection="1">
      <alignment/>
      <protection/>
    </xf>
    <xf numFmtId="0" fontId="2" fillId="43" borderId="19" xfId="0" applyFont="1" applyFill="1" applyBorder="1" applyAlignment="1" applyProtection="1">
      <alignment horizontal="center"/>
      <protection/>
    </xf>
    <xf numFmtId="0" fontId="2" fillId="43" borderId="2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44" borderId="10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right" vertical="top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20" fontId="0" fillId="33" borderId="28" xfId="0" applyNumberFormat="1" applyFont="1" applyFill="1" applyBorder="1" applyAlignment="1" applyProtection="1">
      <alignment horizontal="left" vertical="center"/>
      <protection/>
    </xf>
    <xf numFmtId="20" fontId="0" fillId="33" borderId="22" xfId="0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/>
    </xf>
    <xf numFmtId="20" fontId="4" fillId="33" borderId="30" xfId="0" applyNumberFormat="1" applyFont="1" applyFill="1" applyBorder="1" applyAlignment="1" applyProtection="1">
      <alignment horizontal="center"/>
      <protection locked="0"/>
    </xf>
    <xf numFmtId="20" fontId="4" fillId="33" borderId="31" xfId="0" applyNumberFormat="1" applyFont="1" applyFill="1" applyBorder="1" applyAlignment="1" applyProtection="1">
      <alignment horizontal="center"/>
      <protection locked="0"/>
    </xf>
    <xf numFmtId="20" fontId="0" fillId="33" borderId="32" xfId="0" applyNumberFormat="1" applyFont="1" applyFill="1" applyBorder="1" applyAlignment="1" applyProtection="1">
      <alignment horizontal="left"/>
      <protection/>
    </xf>
    <xf numFmtId="20" fontId="4" fillId="36" borderId="33" xfId="0" applyNumberFormat="1" applyFont="1" applyFill="1" applyBorder="1" applyAlignment="1" applyProtection="1">
      <alignment horizontal="center"/>
      <protection/>
    </xf>
    <xf numFmtId="0" fontId="1" fillId="45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165" fontId="0" fillId="36" borderId="1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46" applyAlignment="1" applyProtection="1">
      <alignment/>
      <protection/>
    </xf>
    <xf numFmtId="165" fontId="0" fillId="11" borderId="10" xfId="0" applyNumberFormat="1" applyFill="1" applyBorder="1" applyAlignment="1" applyProtection="1">
      <alignment horizontal="center"/>
      <protection/>
    </xf>
    <xf numFmtId="165" fontId="0" fillId="11" borderId="10" xfId="0" applyNumberFormat="1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left" vertical="center" indent="2"/>
      <protection/>
    </xf>
    <xf numFmtId="0" fontId="55" fillId="0" borderId="0" xfId="46" applyFont="1" applyAlignment="1" applyProtection="1">
      <alignment/>
      <protection/>
    </xf>
    <xf numFmtId="165" fontId="0" fillId="47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indent="14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53" fillId="41" borderId="10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left" indent="3"/>
      <protection/>
    </xf>
    <xf numFmtId="165" fontId="1" fillId="0" borderId="16" xfId="0" applyNumberFormat="1" applyFont="1" applyFill="1" applyBorder="1" applyAlignment="1" applyProtection="1">
      <alignment horizontal="left" indent="3"/>
      <protection/>
    </xf>
    <xf numFmtId="165" fontId="1" fillId="0" borderId="0" xfId="0" applyNumberFormat="1" applyFont="1" applyFill="1" applyBorder="1" applyAlignment="1">
      <alignment horizontal="left" indent="3"/>
    </xf>
    <xf numFmtId="165" fontId="1" fillId="0" borderId="16" xfId="0" applyNumberFormat="1" applyFont="1" applyFill="1" applyBorder="1" applyAlignment="1">
      <alignment horizontal="left" indent="3"/>
    </xf>
    <xf numFmtId="0" fontId="1" fillId="0" borderId="36" xfId="0" applyFont="1" applyBorder="1" applyAlignment="1" applyProtection="1">
      <alignment horizontal="center" vertical="center"/>
      <protection/>
    </xf>
    <xf numFmtId="165" fontId="1" fillId="0" borderId="37" xfId="0" applyNumberFormat="1" applyFont="1" applyFill="1" applyBorder="1" applyAlignment="1" applyProtection="1">
      <alignment horizontal="left" indent="3"/>
      <protection locked="0"/>
    </xf>
    <xf numFmtId="165" fontId="1" fillId="0" borderId="0" xfId="0" applyNumberFormat="1" applyFont="1" applyFill="1" applyBorder="1" applyAlignment="1" applyProtection="1">
      <alignment horizontal="left" indent="3"/>
      <protection locked="0"/>
    </xf>
    <xf numFmtId="165" fontId="1" fillId="0" borderId="0" xfId="0" applyNumberFormat="1" applyFont="1" applyFill="1" applyBorder="1" applyAlignment="1" applyProtection="1">
      <alignment horizontal="left" vertical="top" wrapText="1" inden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Relationship Id="rId4" Type="http://schemas.openxmlformats.org/officeDocument/2006/relationships/hyperlink" Target="#listes!A1" /><Relationship Id="rId5" Type="http://schemas.openxmlformats.org/officeDocument/2006/relationships/hyperlink" Target="#listes!A1" /><Relationship Id="rId6" Type="http://schemas.openxmlformats.org/officeDocument/2006/relationships/hyperlink" Target="#listes!A1" /><Relationship Id="rId7" Type="http://schemas.openxmlformats.org/officeDocument/2006/relationships/hyperlink" Target="#liste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2" name="Picture 4" descr="MCj04326750000[1]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3" name="Picture 4" descr="MCj04326750000[1]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5.7109375" style="0" customWidth="1"/>
    <col min="2" max="2" width="15.7109375" style="0" customWidth="1"/>
    <col min="3" max="3" width="56.7109375" style="0" customWidth="1"/>
  </cols>
  <sheetData>
    <row r="1" spans="1:7" ht="12.75">
      <c r="A1" s="105" t="s">
        <v>26</v>
      </c>
      <c r="B1" s="105"/>
      <c r="C1" s="105"/>
      <c r="D1" s="105"/>
      <c r="F1" s="105" t="s">
        <v>25</v>
      </c>
      <c r="G1" s="105"/>
    </row>
    <row r="2" spans="1:7" ht="12.75">
      <c r="A2" s="1" t="s">
        <v>18</v>
      </c>
      <c r="B2" s="1" t="s">
        <v>19</v>
      </c>
      <c r="C2" s="1" t="s">
        <v>20</v>
      </c>
      <c r="D2" s="3" t="s">
        <v>23</v>
      </c>
      <c r="F2" s="104" t="s">
        <v>57</v>
      </c>
      <c r="G2" s="104"/>
    </row>
    <row r="3" spans="1:4" ht="12.75">
      <c r="A3" s="97" t="s">
        <v>63</v>
      </c>
      <c r="B3" s="6" t="s">
        <v>60</v>
      </c>
      <c r="C3" s="2" t="s">
        <v>28</v>
      </c>
      <c r="D3" s="4" t="s">
        <v>24</v>
      </c>
    </row>
    <row r="4" spans="1:4" ht="12.75">
      <c r="A4" s="102" t="s">
        <v>64</v>
      </c>
      <c r="B4" s="2" t="s">
        <v>65</v>
      </c>
      <c r="C4" s="2" t="s">
        <v>21</v>
      </c>
      <c r="D4" s="4" t="s">
        <v>24</v>
      </c>
    </row>
    <row r="5" spans="1:4" ht="12.75">
      <c r="A5" s="97" t="s">
        <v>49</v>
      </c>
      <c r="B5" s="6" t="s">
        <v>30</v>
      </c>
      <c r="C5" s="2" t="s">
        <v>21</v>
      </c>
      <c r="D5" s="4" t="s">
        <v>24</v>
      </c>
    </row>
    <row r="6" spans="1:4" ht="12.75">
      <c r="A6" s="97" t="s">
        <v>50</v>
      </c>
      <c r="B6" s="6" t="s">
        <v>29</v>
      </c>
      <c r="C6" s="2" t="s">
        <v>21</v>
      </c>
      <c r="D6" s="4" t="s">
        <v>24</v>
      </c>
    </row>
    <row r="7" spans="1:4" ht="12.75">
      <c r="A7" s="97" t="s">
        <v>51</v>
      </c>
      <c r="B7" s="7" t="s">
        <v>22</v>
      </c>
      <c r="C7" s="2" t="s">
        <v>21</v>
      </c>
      <c r="D7" s="4" t="s">
        <v>24</v>
      </c>
    </row>
    <row r="8" spans="1:4" ht="12.75">
      <c r="A8" s="97" t="s">
        <v>52</v>
      </c>
      <c r="B8" s="4" t="s">
        <v>60</v>
      </c>
      <c r="C8" s="4" t="s">
        <v>28</v>
      </c>
      <c r="D8" s="4" t="s">
        <v>24</v>
      </c>
    </row>
    <row r="9" spans="1:4" ht="12.75">
      <c r="A9" s="97" t="s">
        <v>53</v>
      </c>
      <c r="B9" s="4" t="s">
        <v>27</v>
      </c>
      <c r="C9" s="4" t="s">
        <v>28</v>
      </c>
      <c r="D9" s="4" t="s">
        <v>24</v>
      </c>
    </row>
    <row r="10" ht="12.75">
      <c r="A10" s="5"/>
    </row>
  </sheetData>
  <sheetProtection/>
  <mergeCells count="3">
    <mergeCell ref="F2:G2"/>
    <mergeCell ref="F1:G1"/>
    <mergeCell ref="A1:D1"/>
  </mergeCells>
  <hyperlinks>
    <hyperlink ref="A4" location="'agent 2'!A1" display="agent 2"/>
    <hyperlink ref="A5" location="'agent 3'!A1" display="agent 3"/>
    <hyperlink ref="A7" location="'agent 5'!A1" display="agent 5"/>
    <hyperlink ref="A6" location="'agent 4'!A1" display="agent 4"/>
    <hyperlink ref="A8" location="'agent 6'!A1" display="agent 6"/>
    <hyperlink ref="A9" location="'agent 7'!A1" display="agent 7"/>
    <hyperlink ref="A3" location="'agent 1'!A1" display="agent 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4"/>
  <sheetViews>
    <sheetView showGridLines="0" tabSelected="1" zoomScalePageLayoutView="0" workbookViewId="0" topLeftCell="A1">
      <pane ySplit="10" topLeftCell="A11" activePane="bottomLeft" state="frozen"/>
      <selection pane="topLeft" activeCell="A1" sqref="A1:H1"/>
      <selection pane="bottomLeft" activeCell="F54" sqref="F54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7" width="11.421875" style="27" customWidth="1"/>
    <col min="8" max="8" width="44.421875" style="27" customWidth="1"/>
    <col min="9" max="16384" width="11.421875" style="27" customWidth="1"/>
  </cols>
  <sheetData>
    <row r="1" spans="1:8" s="8" customFormat="1" ht="15" customHeight="1" thickBot="1">
      <c r="A1" s="106" t="str">
        <f>"Emploi Du Temps "&amp;listes!F2&amp;" de "&amp;F82</f>
        <v>Emploi Du Temps 2016/2017 de AGENT 1</v>
      </c>
      <c r="B1" s="106"/>
      <c r="C1" s="106"/>
      <c r="D1" s="106"/>
      <c r="E1" s="106"/>
      <c r="F1" s="106"/>
      <c r="G1" s="106"/>
      <c r="H1" s="106">
        <v>1</v>
      </c>
    </row>
    <row r="2" spans="1:8" s="11" customFormat="1" ht="13.5" thickTop="1">
      <c r="A2" s="9"/>
      <c r="C2" s="82" t="s">
        <v>0</v>
      </c>
      <c r="D2" s="83" t="s">
        <v>1</v>
      </c>
      <c r="E2" s="83" t="s">
        <v>2</v>
      </c>
      <c r="F2" s="83" t="s">
        <v>3</v>
      </c>
      <c r="G2" s="88" t="s">
        <v>4</v>
      </c>
      <c r="H2" s="10" t="s">
        <v>41</v>
      </c>
    </row>
    <row r="3" spans="1:8" s="11" customFormat="1" ht="12.75">
      <c r="A3" s="9"/>
      <c r="C3" s="12">
        <v>0.3229166666666667</v>
      </c>
      <c r="D3" s="13">
        <v>0.3229166666666667</v>
      </c>
      <c r="E3" s="14">
        <v>0.3229166666666667</v>
      </c>
      <c r="F3" s="14">
        <v>0.3229166666666667</v>
      </c>
      <c r="G3" s="89">
        <v>0.3229166666666667</v>
      </c>
      <c r="H3" s="10" t="s">
        <v>42</v>
      </c>
    </row>
    <row r="4" spans="1:8" s="11" customFormat="1" ht="12.75">
      <c r="A4" s="9"/>
      <c r="C4" s="15">
        <v>0.5104166666666666</v>
      </c>
      <c r="D4" s="16">
        <v>0.5104166666666666</v>
      </c>
      <c r="E4" s="17">
        <v>0.5034722222222222</v>
      </c>
      <c r="F4" s="17">
        <v>0.5104166666666666</v>
      </c>
      <c r="G4" s="90">
        <v>0.5104166666666666</v>
      </c>
      <c r="H4" s="10" t="s">
        <v>43</v>
      </c>
    </row>
    <row r="5" spans="1:8" s="11" customFormat="1" ht="15.75" customHeight="1">
      <c r="A5" s="86"/>
      <c r="C5" s="84" t="s">
        <v>46</v>
      </c>
      <c r="D5" s="85"/>
      <c r="E5" s="85"/>
      <c r="F5" s="85"/>
      <c r="G5" s="91"/>
      <c r="H5" s="18">
        <v>0</v>
      </c>
    </row>
    <row r="6" spans="1:8" s="11" customFormat="1" ht="12.75">
      <c r="A6" s="9"/>
      <c r="C6" s="12">
        <v>0.5347222222222222</v>
      </c>
      <c r="D6" s="14">
        <v>0.5347222222222222</v>
      </c>
      <c r="E6" s="14"/>
      <c r="F6" s="14">
        <v>0.5347222222222222</v>
      </c>
      <c r="G6" s="89">
        <v>0.5347222222222222</v>
      </c>
      <c r="H6" s="10" t="s">
        <v>47</v>
      </c>
    </row>
    <row r="7" spans="1:8" s="11" customFormat="1" ht="12.75" customHeight="1">
      <c r="A7" s="9"/>
      <c r="C7" s="15">
        <v>0.71875</v>
      </c>
      <c r="D7" s="17">
        <v>0.71875</v>
      </c>
      <c r="E7" s="17"/>
      <c r="F7" s="17">
        <v>0.71875</v>
      </c>
      <c r="G7" s="90">
        <v>0.71875</v>
      </c>
      <c r="H7" s="18">
        <v>0.25</v>
      </c>
    </row>
    <row r="8" spans="1:8" s="11" customFormat="1" ht="13.5" thickBot="1">
      <c r="A8" s="87"/>
      <c r="C8" s="60">
        <f>IF((C4-C3+C7-C6)&gt;$H$7,IF((C4-C3+C7-C6)&gt;0,C4-C3+C7-C6+$H$5,"repos"),IF((C4-C3+C7-C6)&gt;0,C4-C3+C7-C6,"repos"))</f>
        <v>0.3715277777777778</v>
      </c>
      <c r="D8" s="61">
        <f>IF((D4-D3+D7-D6)&gt;$H$7,IF((D4-D3+D7-D6)&gt;0,D4-D3+D7-D6+$H$5,"repos"),IF((D4-D3+D7-D6)&gt;0,D4-D3+D7-D6,"repos"))</f>
        <v>0.3715277777777778</v>
      </c>
      <c r="E8" s="61">
        <f>IF((E4-E3+E7-E6)&gt;$H$7,IF((E4-E3+E7-E6)&gt;0,E4-E3+E7-E6+$H$5,"repos"),IF((E4-E3+E7-E6)&gt;0,E4-E3+E7-E6,"repos"))</f>
        <v>0.18055555555555552</v>
      </c>
      <c r="F8" s="61">
        <f>IF((F4-F3+F7-F6)&gt;$H$7,IF((F4-F3+F7-F6)&gt;0,F4-F3+F7-F6+$H$5,"repos"),IF((F4-F3+F7-F6)&gt;0,F4-F3+F7-F6,"repos"))</f>
        <v>0.3715277777777778</v>
      </c>
      <c r="G8" s="92">
        <f>IF((G4-G3+G7-G6)&gt;$H$7,IF((G4-G3+G7-G6)&gt;0,G4-G3+G7-G6+$H$5,"repos"),IF((G4-G3+G7-G6)&gt;0,G4-G3+G7-G6,"repos"))</f>
        <v>0.3715277777777778</v>
      </c>
      <c r="H8" s="10" t="s">
        <v>48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1" t="s">
        <v>40</v>
      </c>
      <c r="H10" s="26">
        <v>66.30555555555556</v>
      </c>
    </row>
    <row r="11" spans="1:8" ht="12.75" outlineLevel="1">
      <c r="A11" s="77" t="s">
        <v>5</v>
      </c>
      <c r="B11" s="78" t="s">
        <v>6</v>
      </c>
      <c r="C11" s="79" t="s">
        <v>0</v>
      </c>
      <c r="D11" s="79" t="s">
        <v>1</v>
      </c>
      <c r="E11" s="79" t="s">
        <v>2</v>
      </c>
      <c r="F11" s="79" t="s">
        <v>3</v>
      </c>
      <c r="G11" s="79" t="s">
        <v>4</v>
      </c>
      <c r="H11" s="80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42614</v>
      </c>
      <c r="B13" s="29">
        <v>42615</v>
      </c>
      <c r="C13" s="32"/>
      <c r="D13" s="32"/>
      <c r="E13" s="32"/>
      <c r="F13" s="33">
        <f>$F$8</f>
        <v>0.3715277777777778</v>
      </c>
      <c r="G13" s="33">
        <f>$G$8</f>
        <v>0.3715277777777778</v>
      </c>
      <c r="H13" s="69">
        <f>SUM(C13:G13)+(COUNTIF(C13:G13,"=cmo")/24*7)</f>
        <v>0.7430555555555556</v>
      </c>
    </row>
    <row r="14" spans="1:8" ht="12.75" outlineLevel="1">
      <c r="A14" s="28">
        <v>42618</v>
      </c>
      <c r="B14" s="29">
        <v>42622</v>
      </c>
      <c r="C14" s="33">
        <f aca="true" t="shared" si="0" ref="C14:C20">$C$8</f>
        <v>0.3715277777777778</v>
      </c>
      <c r="D14" s="33">
        <f aca="true" t="shared" si="1" ref="D14:D20">$D$8</f>
        <v>0.3715277777777778</v>
      </c>
      <c r="E14" s="33">
        <f aca="true" t="shared" si="2" ref="E14:E20">$E$8</f>
        <v>0.18055555555555552</v>
      </c>
      <c r="F14" s="33">
        <f aca="true" t="shared" si="3" ref="F14:F19">$F$8</f>
        <v>0.3715277777777778</v>
      </c>
      <c r="G14" s="33">
        <f aca="true" t="shared" si="4" ref="G14:G19">$G$8</f>
        <v>0.3715277777777778</v>
      </c>
      <c r="H14" s="69">
        <f aca="true" t="shared" si="5" ref="H14:H65">SUM(C14:G14)+(COUNTIF(C14:G14,"=cmo")/24*7)</f>
        <v>1.6666666666666665</v>
      </c>
    </row>
    <row r="15" spans="1:8" ht="12.75" outlineLevel="1">
      <c r="A15" s="28">
        <v>42625</v>
      </c>
      <c r="B15" s="29">
        <v>42629</v>
      </c>
      <c r="C15" s="33">
        <f t="shared" si="0"/>
        <v>0.3715277777777778</v>
      </c>
      <c r="D15" s="33">
        <f t="shared" si="1"/>
        <v>0.3715277777777778</v>
      </c>
      <c r="E15" s="33">
        <f t="shared" si="2"/>
        <v>0.18055555555555552</v>
      </c>
      <c r="F15" s="33">
        <f t="shared" si="3"/>
        <v>0.3715277777777778</v>
      </c>
      <c r="G15" s="33">
        <f t="shared" si="4"/>
        <v>0.3715277777777778</v>
      </c>
      <c r="H15" s="69">
        <f t="shared" si="5"/>
        <v>1.6666666666666665</v>
      </c>
    </row>
    <row r="16" spans="1:8" ht="12.75" outlineLevel="1">
      <c r="A16" s="28">
        <v>42632</v>
      </c>
      <c r="B16" s="29">
        <v>42636</v>
      </c>
      <c r="C16" s="33">
        <f t="shared" si="0"/>
        <v>0.3715277777777778</v>
      </c>
      <c r="D16" s="33">
        <f t="shared" si="1"/>
        <v>0.3715277777777778</v>
      </c>
      <c r="E16" s="33">
        <f t="shared" si="2"/>
        <v>0.18055555555555552</v>
      </c>
      <c r="F16" s="33">
        <f t="shared" si="3"/>
        <v>0.3715277777777778</v>
      </c>
      <c r="G16" s="33">
        <f t="shared" si="4"/>
        <v>0.3715277777777778</v>
      </c>
      <c r="H16" s="69">
        <f t="shared" si="5"/>
        <v>1.6666666666666665</v>
      </c>
    </row>
    <row r="17" spans="1:8" ht="12.75" outlineLevel="1">
      <c r="A17" s="28">
        <v>42639</v>
      </c>
      <c r="B17" s="29">
        <v>42643</v>
      </c>
      <c r="C17" s="33">
        <f t="shared" si="0"/>
        <v>0.3715277777777778</v>
      </c>
      <c r="D17" s="33">
        <f t="shared" si="1"/>
        <v>0.3715277777777778</v>
      </c>
      <c r="E17" s="33">
        <f t="shared" si="2"/>
        <v>0.18055555555555552</v>
      </c>
      <c r="F17" s="33">
        <f t="shared" si="3"/>
        <v>0.3715277777777778</v>
      </c>
      <c r="G17" s="33">
        <f t="shared" si="4"/>
        <v>0.3715277777777778</v>
      </c>
      <c r="H17" s="69">
        <f t="shared" si="5"/>
        <v>1.6666666666666665</v>
      </c>
    </row>
    <row r="18" spans="1:8" ht="12.75" outlineLevel="1">
      <c r="A18" s="28">
        <v>42646</v>
      </c>
      <c r="B18" s="29">
        <v>42650</v>
      </c>
      <c r="C18" s="33">
        <f t="shared" si="0"/>
        <v>0.3715277777777778</v>
      </c>
      <c r="D18" s="33">
        <f t="shared" si="1"/>
        <v>0.3715277777777778</v>
      </c>
      <c r="E18" s="33">
        <f t="shared" si="2"/>
        <v>0.18055555555555552</v>
      </c>
      <c r="F18" s="33">
        <f t="shared" si="3"/>
        <v>0.3715277777777778</v>
      </c>
      <c r="G18" s="33">
        <f t="shared" si="4"/>
        <v>0.3715277777777778</v>
      </c>
      <c r="H18" s="69">
        <f t="shared" si="5"/>
        <v>1.6666666666666665</v>
      </c>
    </row>
    <row r="19" spans="1:8" ht="12.75" outlineLevel="1">
      <c r="A19" s="28">
        <v>42653</v>
      </c>
      <c r="B19" s="29">
        <v>42657</v>
      </c>
      <c r="C19" s="33">
        <f t="shared" si="0"/>
        <v>0.3715277777777778</v>
      </c>
      <c r="D19" s="33">
        <f t="shared" si="1"/>
        <v>0.3715277777777778</v>
      </c>
      <c r="E19" s="33">
        <f t="shared" si="2"/>
        <v>0.18055555555555552</v>
      </c>
      <c r="F19" s="33">
        <f t="shared" si="3"/>
        <v>0.3715277777777778</v>
      </c>
      <c r="G19" s="33">
        <f t="shared" si="4"/>
        <v>0.3715277777777778</v>
      </c>
      <c r="H19" s="69">
        <f t="shared" si="5"/>
        <v>1.6666666666666665</v>
      </c>
    </row>
    <row r="20" spans="1:8" ht="12.75" outlineLevel="1">
      <c r="A20" s="28">
        <v>42660</v>
      </c>
      <c r="B20" s="29">
        <v>42664</v>
      </c>
      <c r="C20" s="33">
        <f t="shared" si="0"/>
        <v>0.3715277777777778</v>
      </c>
      <c r="D20" s="33">
        <f t="shared" si="1"/>
        <v>0.3715277777777778</v>
      </c>
      <c r="E20" s="33">
        <f t="shared" si="2"/>
        <v>0.18055555555555552</v>
      </c>
      <c r="F20" s="34">
        <f>$F$8</f>
        <v>0.3715277777777778</v>
      </c>
      <c r="G20" s="34">
        <f>$G$8</f>
        <v>0.3715277777777778</v>
      </c>
      <c r="H20" s="69">
        <f t="shared" si="5"/>
        <v>1.6666666666666665</v>
      </c>
    </row>
    <row r="21" spans="1:8" ht="12.75" outlineLevel="1">
      <c r="A21" s="28">
        <v>42667</v>
      </c>
      <c r="B21" s="29">
        <v>42671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69">
        <f t="shared" si="5"/>
        <v>0</v>
      </c>
    </row>
    <row r="22" spans="1:8" ht="12.75" outlineLevel="1">
      <c r="A22" s="28">
        <v>42674</v>
      </c>
      <c r="B22" s="29">
        <v>42678</v>
      </c>
      <c r="C22" s="35" t="s">
        <v>16</v>
      </c>
      <c r="D22" s="37">
        <f>$D$8</f>
        <v>0.3715277777777778</v>
      </c>
      <c r="E22" s="35" t="s">
        <v>16</v>
      </c>
      <c r="F22" s="33">
        <f aca="true" t="shared" si="6" ref="F22:F28">$F$8</f>
        <v>0.3715277777777778</v>
      </c>
      <c r="G22" s="33">
        <f>$G$8</f>
        <v>0.3715277777777778</v>
      </c>
      <c r="H22" s="69">
        <f t="shared" si="5"/>
        <v>1.1145833333333335</v>
      </c>
    </row>
    <row r="23" spans="1:8" ht="12.75" outlineLevel="1">
      <c r="A23" s="28">
        <v>42681</v>
      </c>
      <c r="B23" s="29">
        <v>42685</v>
      </c>
      <c r="C23" s="33">
        <f aca="true" t="shared" si="7" ref="C23:C28">$C$8</f>
        <v>0.3715277777777778</v>
      </c>
      <c r="D23" s="33">
        <f aca="true" t="shared" si="8" ref="D23:D28">$D$8</f>
        <v>0.3715277777777778</v>
      </c>
      <c r="E23" s="33">
        <f aca="true" t="shared" si="9" ref="E23:E28">$E$8</f>
        <v>0.18055555555555552</v>
      </c>
      <c r="F23" s="37">
        <f t="shared" si="6"/>
        <v>0.3715277777777778</v>
      </c>
      <c r="G23" s="33">
        <f aca="true" t="shared" si="10" ref="G23:G28">$G$8</f>
        <v>0.3715277777777778</v>
      </c>
      <c r="H23" s="69">
        <f t="shared" si="5"/>
        <v>1.6666666666666665</v>
      </c>
    </row>
    <row r="24" spans="1:8" ht="12.75" outlineLevel="1">
      <c r="A24" s="28">
        <v>42688</v>
      </c>
      <c r="B24" s="29">
        <v>42692</v>
      </c>
      <c r="C24" s="33">
        <f t="shared" si="7"/>
        <v>0.3715277777777778</v>
      </c>
      <c r="D24" s="33">
        <f t="shared" si="8"/>
        <v>0.3715277777777778</v>
      </c>
      <c r="E24" s="33">
        <f t="shared" si="9"/>
        <v>0.18055555555555552</v>
      </c>
      <c r="F24" s="33">
        <f t="shared" si="6"/>
        <v>0.3715277777777778</v>
      </c>
      <c r="G24" s="33">
        <f t="shared" si="10"/>
        <v>0.3715277777777778</v>
      </c>
      <c r="H24" s="69">
        <f t="shared" si="5"/>
        <v>1.6666666666666665</v>
      </c>
    </row>
    <row r="25" spans="1:8" ht="12.75" outlineLevel="1">
      <c r="A25" s="28">
        <v>42695</v>
      </c>
      <c r="B25" s="29">
        <v>42699</v>
      </c>
      <c r="C25" s="33">
        <f t="shared" si="7"/>
        <v>0.3715277777777778</v>
      </c>
      <c r="D25" s="33">
        <f t="shared" si="8"/>
        <v>0.3715277777777778</v>
      </c>
      <c r="E25" s="33">
        <f t="shared" si="9"/>
        <v>0.18055555555555552</v>
      </c>
      <c r="F25" s="33">
        <f t="shared" si="6"/>
        <v>0.3715277777777778</v>
      </c>
      <c r="G25" s="33">
        <f t="shared" si="10"/>
        <v>0.3715277777777778</v>
      </c>
      <c r="H25" s="69">
        <f t="shared" si="5"/>
        <v>1.6666666666666665</v>
      </c>
    </row>
    <row r="26" spans="1:8" ht="12.75" outlineLevel="1">
      <c r="A26" s="28">
        <v>42702</v>
      </c>
      <c r="B26" s="29">
        <v>42706</v>
      </c>
      <c r="C26" s="33">
        <f t="shared" si="7"/>
        <v>0.3715277777777778</v>
      </c>
      <c r="D26" s="33">
        <f t="shared" si="8"/>
        <v>0.3715277777777778</v>
      </c>
      <c r="E26" s="33">
        <f t="shared" si="9"/>
        <v>0.18055555555555552</v>
      </c>
      <c r="F26" s="33">
        <f t="shared" si="6"/>
        <v>0.3715277777777778</v>
      </c>
      <c r="G26" s="33">
        <f t="shared" si="10"/>
        <v>0.3715277777777778</v>
      </c>
      <c r="H26" s="69">
        <f t="shared" si="5"/>
        <v>1.6666666666666665</v>
      </c>
    </row>
    <row r="27" spans="1:8" ht="12.75" outlineLevel="1">
      <c r="A27" s="28">
        <v>42709</v>
      </c>
      <c r="B27" s="29">
        <v>42713</v>
      </c>
      <c r="C27" s="33">
        <f t="shared" si="7"/>
        <v>0.3715277777777778</v>
      </c>
      <c r="D27" s="33">
        <f t="shared" si="8"/>
        <v>0.3715277777777778</v>
      </c>
      <c r="E27" s="33">
        <f t="shared" si="9"/>
        <v>0.18055555555555552</v>
      </c>
      <c r="F27" s="33">
        <f t="shared" si="6"/>
        <v>0.3715277777777778</v>
      </c>
      <c r="G27" s="33">
        <f t="shared" si="10"/>
        <v>0.3715277777777778</v>
      </c>
      <c r="H27" s="69">
        <f t="shared" si="5"/>
        <v>1.6666666666666665</v>
      </c>
    </row>
    <row r="28" spans="1:8" ht="12.75" outlineLevel="1">
      <c r="A28" s="28">
        <v>42716</v>
      </c>
      <c r="B28" s="29">
        <v>42720</v>
      </c>
      <c r="C28" s="33">
        <f t="shared" si="7"/>
        <v>0.3715277777777778</v>
      </c>
      <c r="D28" s="33">
        <f t="shared" si="8"/>
        <v>0.3715277777777778</v>
      </c>
      <c r="E28" s="33">
        <f t="shared" si="9"/>
        <v>0.18055555555555552</v>
      </c>
      <c r="F28" s="33">
        <f t="shared" si="6"/>
        <v>0.3715277777777778</v>
      </c>
      <c r="G28" s="33">
        <f t="shared" si="10"/>
        <v>0.3715277777777778</v>
      </c>
      <c r="H28" s="69">
        <f t="shared" si="5"/>
        <v>1.6666666666666665</v>
      </c>
    </row>
    <row r="29" spans="1:8" ht="12.75" outlineLevel="1">
      <c r="A29" s="28">
        <v>42722</v>
      </c>
      <c r="B29" s="29">
        <v>42727</v>
      </c>
      <c r="C29" s="35" t="s">
        <v>16</v>
      </c>
      <c r="D29" s="35" t="s">
        <v>16</v>
      </c>
      <c r="E29" s="35" t="s">
        <v>16</v>
      </c>
      <c r="F29" s="35" t="s">
        <v>16</v>
      </c>
      <c r="G29" s="35" t="s">
        <v>16</v>
      </c>
      <c r="H29" s="98">
        <f t="shared" si="5"/>
        <v>0</v>
      </c>
    </row>
    <row r="30" spans="1:8" ht="12.75" outlineLevel="1">
      <c r="A30" s="28">
        <v>42730</v>
      </c>
      <c r="B30" s="29">
        <v>42734</v>
      </c>
      <c r="C30" s="36" t="s">
        <v>8</v>
      </c>
      <c r="D30" s="36" t="s">
        <v>8</v>
      </c>
      <c r="E30" s="36" t="s">
        <v>8</v>
      </c>
      <c r="F30" s="36" t="s">
        <v>8</v>
      </c>
      <c r="G30" s="36" t="s">
        <v>8</v>
      </c>
      <c r="H30" s="98">
        <f t="shared" si="5"/>
        <v>0</v>
      </c>
    </row>
    <row r="31" spans="1:8" ht="12.75" outlineLevel="1">
      <c r="A31" s="28">
        <v>42737</v>
      </c>
      <c r="B31" s="29">
        <v>42741</v>
      </c>
      <c r="C31" s="36" t="s">
        <v>8</v>
      </c>
      <c r="D31" s="33">
        <f aca="true" t="shared" si="11" ref="D31:D36">$D$8</f>
        <v>0.3715277777777778</v>
      </c>
      <c r="E31" s="33">
        <f aca="true" t="shared" si="12" ref="E31:E37">$E$8</f>
        <v>0.18055555555555552</v>
      </c>
      <c r="F31" s="33">
        <f aca="true" t="shared" si="13" ref="F31:F36">$F$8</f>
        <v>0.3715277777777778</v>
      </c>
      <c r="G31" s="33">
        <f aca="true" t="shared" si="14" ref="G31:G36">$G$8</f>
        <v>0.3715277777777778</v>
      </c>
      <c r="H31" s="69">
        <f t="shared" si="5"/>
        <v>1.2951388888888888</v>
      </c>
    </row>
    <row r="32" spans="1:8" ht="12.75" outlineLevel="1">
      <c r="A32" s="28">
        <v>42744</v>
      </c>
      <c r="B32" s="29">
        <v>42748</v>
      </c>
      <c r="C32" s="33">
        <f>$C$8</f>
        <v>0.3715277777777778</v>
      </c>
      <c r="D32" s="33">
        <f t="shared" si="11"/>
        <v>0.3715277777777778</v>
      </c>
      <c r="E32" s="33">
        <f t="shared" si="12"/>
        <v>0.18055555555555552</v>
      </c>
      <c r="F32" s="33">
        <f t="shared" si="13"/>
        <v>0.3715277777777778</v>
      </c>
      <c r="G32" s="33">
        <f t="shared" si="14"/>
        <v>0.3715277777777778</v>
      </c>
      <c r="H32" s="69">
        <f t="shared" si="5"/>
        <v>1.6666666666666665</v>
      </c>
    </row>
    <row r="33" spans="1:8" ht="12.75" outlineLevel="1">
      <c r="A33" s="28">
        <v>42751</v>
      </c>
      <c r="B33" s="29">
        <v>42755</v>
      </c>
      <c r="C33" s="33">
        <f>$C$8</f>
        <v>0.3715277777777778</v>
      </c>
      <c r="D33" s="33">
        <f t="shared" si="11"/>
        <v>0.3715277777777778</v>
      </c>
      <c r="E33" s="33">
        <f t="shared" si="12"/>
        <v>0.18055555555555552</v>
      </c>
      <c r="F33" s="33">
        <f t="shared" si="13"/>
        <v>0.3715277777777778</v>
      </c>
      <c r="G33" s="33">
        <f t="shared" si="14"/>
        <v>0.3715277777777778</v>
      </c>
      <c r="H33" s="69">
        <f t="shared" si="5"/>
        <v>1.6666666666666665</v>
      </c>
    </row>
    <row r="34" spans="1:8" ht="12.75" outlineLevel="1">
      <c r="A34" s="28">
        <v>42758</v>
      </c>
      <c r="B34" s="29">
        <v>42762</v>
      </c>
      <c r="C34" s="33">
        <f>$C$8</f>
        <v>0.3715277777777778</v>
      </c>
      <c r="D34" s="33">
        <f t="shared" si="11"/>
        <v>0.3715277777777778</v>
      </c>
      <c r="E34" s="33">
        <f t="shared" si="12"/>
        <v>0.18055555555555552</v>
      </c>
      <c r="F34" s="33">
        <f t="shared" si="13"/>
        <v>0.3715277777777778</v>
      </c>
      <c r="G34" s="33">
        <f t="shared" si="14"/>
        <v>0.3715277777777778</v>
      </c>
      <c r="H34" s="69">
        <f t="shared" si="5"/>
        <v>1.6666666666666665</v>
      </c>
    </row>
    <row r="35" spans="1:8" ht="12.75" outlineLevel="1">
      <c r="A35" s="28">
        <v>42765</v>
      </c>
      <c r="B35" s="29">
        <v>42769</v>
      </c>
      <c r="C35" s="33">
        <f>$C$8</f>
        <v>0.3715277777777778</v>
      </c>
      <c r="D35" s="33">
        <f t="shared" si="11"/>
        <v>0.3715277777777778</v>
      </c>
      <c r="E35" s="33">
        <f t="shared" si="12"/>
        <v>0.18055555555555552</v>
      </c>
      <c r="F35" s="33">
        <f t="shared" si="13"/>
        <v>0.3715277777777778</v>
      </c>
      <c r="G35" s="33">
        <f t="shared" si="14"/>
        <v>0.3715277777777778</v>
      </c>
      <c r="H35" s="69">
        <f t="shared" si="5"/>
        <v>1.6666666666666665</v>
      </c>
    </row>
    <row r="36" spans="1:8" ht="12.75" outlineLevel="1">
      <c r="A36" s="28">
        <v>42772</v>
      </c>
      <c r="B36" s="29">
        <v>42776</v>
      </c>
      <c r="C36" s="33">
        <f>$C$8</f>
        <v>0.3715277777777778</v>
      </c>
      <c r="D36" s="33">
        <f t="shared" si="11"/>
        <v>0.3715277777777778</v>
      </c>
      <c r="E36" s="33">
        <f t="shared" si="12"/>
        <v>0.18055555555555552</v>
      </c>
      <c r="F36" s="33">
        <f t="shared" si="13"/>
        <v>0.3715277777777778</v>
      </c>
      <c r="G36" s="33">
        <f t="shared" si="14"/>
        <v>0.3715277777777778</v>
      </c>
      <c r="H36" s="69">
        <f t="shared" si="5"/>
        <v>1.6666666666666665</v>
      </c>
    </row>
    <row r="37" spans="1:8" ht="12.75" outlineLevel="1">
      <c r="A37" s="28">
        <v>42779</v>
      </c>
      <c r="B37" s="29">
        <v>42783</v>
      </c>
      <c r="C37" s="34">
        <f aca="true" t="shared" si="15" ref="C37:C45">$C$8</f>
        <v>0.3715277777777778</v>
      </c>
      <c r="D37" s="34">
        <f>$D$8</f>
        <v>0.3715277777777778</v>
      </c>
      <c r="E37" s="34">
        <f t="shared" si="12"/>
        <v>0.18055555555555552</v>
      </c>
      <c r="F37" s="36" t="s">
        <v>8</v>
      </c>
      <c r="G37" s="36" t="s">
        <v>8</v>
      </c>
      <c r="H37" s="69">
        <f t="shared" si="5"/>
        <v>0.9236111111111112</v>
      </c>
    </row>
    <row r="38" spans="1:8" ht="12.75" outlineLevel="1">
      <c r="A38" s="28">
        <v>42786</v>
      </c>
      <c r="B38" s="29">
        <v>42790</v>
      </c>
      <c r="C38" s="35" t="s">
        <v>16</v>
      </c>
      <c r="D38" s="35" t="s">
        <v>16</v>
      </c>
      <c r="E38" s="35" t="s">
        <v>16</v>
      </c>
      <c r="F38" s="35" t="s">
        <v>16</v>
      </c>
      <c r="G38" s="35" t="s">
        <v>16</v>
      </c>
      <c r="H38" s="69">
        <f t="shared" si="5"/>
        <v>0</v>
      </c>
    </row>
    <row r="39" spans="1:8" ht="12.75" outlineLevel="1">
      <c r="A39" s="28">
        <v>42793</v>
      </c>
      <c r="B39" s="29">
        <v>42797</v>
      </c>
      <c r="C39" s="33">
        <f t="shared" si="15"/>
        <v>0.3715277777777778</v>
      </c>
      <c r="D39" s="33">
        <f aca="true" t="shared" si="16" ref="D39:D45">$D$8</f>
        <v>0.3715277777777778</v>
      </c>
      <c r="E39" s="33">
        <f aca="true" t="shared" si="17" ref="E39:E45">$E$8</f>
        <v>0.18055555555555552</v>
      </c>
      <c r="F39" s="33">
        <f aca="true" t="shared" si="18" ref="F39:F44">$F$8</f>
        <v>0.3715277777777778</v>
      </c>
      <c r="G39" s="33">
        <f aca="true" t="shared" si="19" ref="G39:G44">$G$8</f>
        <v>0.3715277777777778</v>
      </c>
      <c r="H39" s="69">
        <f t="shared" si="5"/>
        <v>1.6666666666666665</v>
      </c>
    </row>
    <row r="40" spans="1:8" ht="12.75" outlineLevel="1">
      <c r="A40" s="28">
        <v>42800</v>
      </c>
      <c r="B40" s="29">
        <v>42804</v>
      </c>
      <c r="C40" s="33">
        <f t="shared" si="15"/>
        <v>0.3715277777777778</v>
      </c>
      <c r="D40" s="33">
        <f t="shared" si="16"/>
        <v>0.3715277777777778</v>
      </c>
      <c r="E40" s="33">
        <f t="shared" si="17"/>
        <v>0.18055555555555552</v>
      </c>
      <c r="F40" s="33">
        <f t="shared" si="18"/>
        <v>0.3715277777777778</v>
      </c>
      <c r="G40" s="33">
        <f t="shared" si="19"/>
        <v>0.3715277777777778</v>
      </c>
      <c r="H40" s="69">
        <f t="shared" si="5"/>
        <v>1.6666666666666665</v>
      </c>
    </row>
    <row r="41" spans="1:8" ht="12.75" outlineLevel="1">
      <c r="A41" s="28">
        <v>42807</v>
      </c>
      <c r="B41" s="29">
        <v>42811</v>
      </c>
      <c r="C41" s="33">
        <f t="shared" si="15"/>
        <v>0.3715277777777778</v>
      </c>
      <c r="D41" s="33">
        <f t="shared" si="16"/>
        <v>0.3715277777777778</v>
      </c>
      <c r="E41" s="33">
        <f t="shared" si="17"/>
        <v>0.18055555555555552</v>
      </c>
      <c r="F41" s="33">
        <f t="shared" si="18"/>
        <v>0.3715277777777778</v>
      </c>
      <c r="G41" s="33">
        <f t="shared" si="19"/>
        <v>0.3715277777777778</v>
      </c>
      <c r="H41" s="69">
        <f t="shared" si="5"/>
        <v>1.6666666666666665</v>
      </c>
    </row>
    <row r="42" spans="1:8" ht="12.75" outlineLevel="1">
      <c r="A42" s="28">
        <v>42814</v>
      </c>
      <c r="B42" s="29">
        <v>42818</v>
      </c>
      <c r="C42" s="33">
        <f t="shared" si="15"/>
        <v>0.3715277777777778</v>
      </c>
      <c r="D42" s="33">
        <f t="shared" si="16"/>
        <v>0.3715277777777778</v>
      </c>
      <c r="E42" s="33">
        <f t="shared" si="17"/>
        <v>0.18055555555555552</v>
      </c>
      <c r="F42" s="33">
        <f t="shared" si="18"/>
        <v>0.3715277777777778</v>
      </c>
      <c r="G42" s="33">
        <f t="shared" si="19"/>
        <v>0.3715277777777778</v>
      </c>
      <c r="H42" s="69">
        <f t="shared" si="5"/>
        <v>1.6666666666666665</v>
      </c>
    </row>
    <row r="43" spans="1:8" ht="12.75" outlineLevel="1">
      <c r="A43" s="28">
        <v>42821</v>
      </c>
      <c r="B43" s="29">
        <v>42825</v>
      </c>
      <c r="C43" s="33">
        <f t="shared" si="15"/>
        <v>0.3715277777777778</v>
      </c>
      <c r="D43" s="33">
        <f t="shared" si="16"/>
        <v>0.3715277777777778</v>
      </c>
      <c r="E43" s="33">
        <f t="shared" si="17"/>
        <v>0.18055555555555552</v>
      </c>
      <c r="F43" s="33">
        <f t="shared" si="18"/>
        <v>0.3715277777777778</v>
      </c>
      <c r="G43" s="33">
        <f t="shared" si="19"/>
        <v>0.3715277777777778</v>
      </c>
      <c r="H43" s="69">
        <f t="shared" si="5"/>
        <v>1.6666666666666665</v>
      </c>
    </row>
    <row r="44" spans="1:8" ht="12.75" outlineLevel="1">
      <c r="A44" s="28">
        <v>42828</v>
      </c>
      <c r="B44" s="29">
        <v>42832</v>
      </c>
      <c r="C44" s="33">
        <f t="shared" si="15"/>
        <v>0.3715277777777778</v>
      </c>
      <c r="D44" s="33">
        <f t="shared" si="16"/>
        <v>0.3715277777777778</v>
      </c>
      <c r="E44" s="33">
        <f t="shared" si="17"/>
        <v>0.18055555555555552</v>
      </c>
      <c r="F44" s="33">
        <f t="shared" si="18"/>
        <v>0.3715277777777778</v>
      </c>
      <c r="G44" s="33">
        <f t="shared" si="19"/>
        <v>0.3715277777777778</v>
      </c>
      <c r="H44" s="69">
        <f t="shared" si="5"/>
        <v>1.6666666666666665</v>
      </c>
    </row>
    <row r="45" spans="1:8" ht="12.75" outlineLevel="1">
      <c r="A45" s="28">
        <v>42835</v>
      </c>
      <c r="B45" s="29">
        <v>42839</v>
      </c>
      <c r="C45" s="34">
        <f t="shared" si="15"/>
        <v>0.3715277777777778</v>
      </c>
      <c r="D45" s="34">
        <f t="shared" si="16"/>
        <v>0.3715277777777778</v>
      </c>
      <c r="E45" s="34">
        <f t="shared" si="17"/>
        <v>0.18055555555555552</v>
      </c>
      <c r="F45" s="36" t="s">
        <v>8</v>
      </c>
      <c r="G45" s="36" t="s">
        <v>8</v>
      </c>
      <c r="H45" s="69">
        <f t="shared" si="5"/>
        <v>0.9236111111111112</v>
      </c>
    </row>
    <row r="46" spans="1:8" ht="12.75" outlineLevel="1">
      <c r="A46" s="28">
        <v>42842</v>
      </c>
      <c r="B46" s="29">
        <v>42846</v>
      </c>
      <c r="C46" s="37">
        <f>$F$8</f>
        <v>0.3715277777777778</v>
      </c>
      <c r="D46" s="35" t="s">
        <v>16</v>
      </c>
      <c r="E46" s="35" t="s">
        <v>16</v>
      </c>
      <c r="F46" s="35" t="s">
        <v>16</v>
      </c>
      <c r="G46" s="35" t="s">
        <v>16</v>
      </c>
      <c r="H46" s="69">
        <f t="shared" si="5"/>
        <v>0.3715277777777778</v>
      </c>
    </row>
    <row r="47" spans="1:8" ht="12.75" outlineLevel="1">
      <c r="A47" s="28">
        <v>42849</v>
      </c>
      <c r="B47" s="29">
        <v>42853</v>
      </c>
      <c r="C47" s="33">
        <f>$C$8</f>
        <v>0.3715277777777778</v>
      </c>
      <c r="D47" s="33">
        <f aca="true" t="shared" si="20" ref="D47:D57">$D$8</f>
        <v>0.3715277777777778</v>
      </c>
      <c r="E47" s="33">
        <f aca="true" t="shared" si="21" ref="E47:E58">$E$8</f>
        <v>0.18055555555555552</v>
      </c>
      <c r="F47" s="33">
        <f>$F$8</f>
        <v>0.3715277777777778</v>
      </c>
      <c r="G47" s="33">
        <f>$F$8</f>
        <v>0.3715277777777778</v>
      </c>
      <c r="H47" s="69">
        <f t="shared" si="5"/>
        <v>1.6666666666666665</v>
      </c>
    </row>
    <row r="48" spans="1:8" ht="12.75" outlineLevel="1">
      <c r="A48" s="28">
        <v>42856</v>
      </c>
      <c r="B48" s="29">
        <v>42860</v>
      </c>
      <c r="C48" s="37">
        <f>$F$8</f>
        <v>0.3715277777777778</v>
      </c>
      <c r="D48" s="33">
        <f t="shared" si="20"/>
        <v>0.3715277777777778</v>
      </c>
      <c r="E48" s="33">
        <f t="shared" si="21"/>
        <v>0.18055555555555552</v>
      </c>
      <c r="F48" s="33">
        <f>$F$8</f>
        <v>0.3715277777777778</v>
      </c>
      <c r="G48" s="33">
        <f>$F$8</f>
        <v>0.3715277777777778</v>
      </c>
      <c r="H48" s="69">
        <f t="shared" si="5"/>
        <v>1.6666666666666665</v>
      </c>
    </row>
    <row r="49" spans="1:8" ht="12.75" outlineLevel="1">
      <c r="A49" s="28">
        <v>42863</v>
      </c>
      <c r="B49" s="29">
        <v>42867</v>
      </c>
      <c r="C49" s="37">
        <f>$F$8</f>
        <v>0.3715277777777778</v>
      </c>
      <c r="D49" s="33">
        <f t="shared" si="20"/>
        <v>0.3715277777777778</v>
      </c>
      <c r="E49" s="33">
        <f t="shared" si="21"/>
        <v>0.18055555555555552</v>
      </c>
      <c r="F49" s="33">
        <f>$F$8</f>
        <v>0.3715277777777778</v>
      </c>
      <c r="G49" s="33">
        <f>$G$8</f>
        <v>0.3715277777777778</v>
      </c>
      <c r="H49" s="69">
        <f t="shared" si="5"/>
        <v>1.6666666666666665</v>
      </c>
    </row>
    <row r="50" spans="1:8" ht="12.75" outlineLevel="1">
      <c r="A50" s="28">
        <v>42870</v>
      </c>
      <c r="B50" s="29">
        <v>42874</v>
      </c>
      <c r="C50" s="33">
        <f>$C$8</f>
        <v>0.3715277777777778</v>
      </c>
      <c r="D50" s="33">
        <f t="shared" si="20"/>
        <v>0.3715277777777778</v>
      </c>
      <c r="E50" s="33">
        <f t="shared" si="21"/>
        <v>0.18055555555555552</v>
      </c>
      <c r="F50" s="33">
        <f aca="true" t="shared" si="22" ref="F50:F57">$F$8</f>
        <v>0.3715277777777778</v>
      </c>
      <c r="G50" s="33">
        <f aca="true" t="shared" si="23" ref="G50:G57">$G$8</f>
        <v>0.3715277777777778</v>
      </c>
      <c r="H50" s="69">
        <f t="shared" si="5"/>
        <v>1.6666666666666665</v>
      </c>
    </row>
    <row r="51" spans="1:8" ht="12.75" outlineLevel="1">
      <c r="A51" s="28">
        <v>42877</v>
      </c>
      <c r="B51" s="29">
        <v>42881</v>
      </c>
      <c r="C51" s="33">
        <f>$C$8</f>
        <v>0.3715277777777778</v>
      </c>
      <c r="D51" s="33">
        <f t="shared" si="20"/>
        <v>0.3715277777777778</v>
      </c>
      <c r="E51" s="33">
        <f t="shared" si="21"/>
        <v>0.18055555555555552</v>
      </c>
      <c r="F51" s="37">
        <f t="shared" si="22"/>
        <v>0.3715277777777778</v>
      </c>
      <c r="G51" s="33">
        <f t="shared" si="23"/>
        <v>0.3715277777777778</v>
      </c>
      <c r="H51" s="69">
        <f t="shared" si="5"/>
        <v>1.6666666666666665</v>
      </c>
    </row>
    <row r="52" spans="1:8" ht="12.75" outlineLevel="1">
      <c r="A52" s="28">
        <v>42884</v>
      </c>
      <c r="B52" s="29">
        <v>42888</v>
      </c>
      <c r="C52" s="33">
        <f aca="true" t="shared" si="24" ref="C52:C58">$C$8</f>
        <v>0.3715277777777778</v>
      </c>
      <c r="D52" s="33">
        <f t="shared" si="20"/>
        <v>0.3715277777777778</v>
      </c>
      <c r="E52" s="33">
        <f t="shared" si="21"/>
        <v>0.18055555555555552</v>
      </c>
      <c r="F52" s="33">
        <f t="shared" si="22"/>
        <v>0.3715277777777778</v>
      </c>
      <c r="G52" s="33">
        <f t="shared" si="23"/>
        <v>0.3715277777777778</v>
      </c>
      <c r="H52" s="69">
        <f t="shared" si="5"/>
        <v>1.6666666666666665</v>
      </c>
    </row>
    <row r="53" spans="1:8" ht="12.75" outlineLevel="1">
      <c r="A53" s="28">
        <v>42891</v>
      </c>
      <c r="B53" s="29">
        <v>42895</v>
      </c>
      <c r="C53" s="33">
        <f t="shared" si="24"/>
        <v>0.3715277777777778</v>
      </c>
      <c r="D53" s="33">
        <f t="shared" si="20"/>
        <v>0.3715277777777778</v>
      </c>
      <c r="E53" s="33">
        <f t="shared" si="21"/>
        <v>0.18055555555555552</v>
      </c>
      <c r="F53" s="33">
        <f t="shared" si="22"/>
        <v>0.3715277777777778</v>
      </c>
      <c r="G53" s="33">
        <f t="shared" si="23"/>
        <v>0.3715277777777778</v>
      </c>
      <c r="H53" s="69">
        <f t="shared" si="5"/>
        <v>1.6666666666666665</v>
      </c>
    </row>
    <row r="54" spans="1:8" ht="12.75" outlineLevel="1">
      <c r="A54" s="28">
        <v>42898</v>
      </c>
      <c r="B54" s="29">
        <v>42902</v>
      </c>
      <c r="C54" s="33">
        <f t="shared" si="24"/>
        <v>0.3715277777777778</v>
      </c>
      <c r="D54" s="33">
        <f t="shared" si="20"/>
        <v>0.3715277777777778</v>
      </c>
      <c r="E54" s="33">
        <f t="shared" si="21"/>
        <v>0.18055555555555552</v>
      </c>
      <c r="F54" s="33">
        <f t="shared" si="22"/>
        <v>0.3715277777777778</v>
      </c>
      <c r="G54" s="33">
        <f t="shared" si="23"/>
        <v>0.3715277777777778</v>
      </c>
      <c r="H54" s="69">
        <f t="shared" si="5"/>
        <v>1.6666666666666665</v>
      </c>
    </row>
    <row r="55" spans="1:8" ht="12.75" outlineLevel="1">
      <c r="A55" s="28">
        <v>42905</v>
      </c>
      <c r="B55" s="29">
        <v>42909</v>
      </c>
      <c r="C55" s="33">
        <f t="shared" si="24"/>
        <v>0.3715277777777778</v>
      </c>
      <c r="D55" s="33">
        <f t="shared" si="20"/>
        <v>0.3715277777777778</v>
      </c>
      <c r="E55" s="33">
        <f t="shared" si="21"/>
        <v>0.18055555555555552</v>
      </c>
      <c r="F55" s="33">
        <f t="shared" si="22"/>
        <v>0.3715277777777778</v>
      </c>
      <c r="G55" s="33">
        <f t="shared" si="23"/>
        <v>0.3715277777777778</v>
      </c>
      <c r="H55" s="69">
        <f t="shared" si="5"/>
        <v>1.6666666666666665</v>
      </c>
    </row>
    <row r="56" spans="1:8" ht="12.75" outlineLevel="1">
      <c r="A56" s="28">
        <v>42912</v>
      </c>
      <c r="B56" s="29">
        <v>42916</v>
      </c>
      <c r="C56" s="33">
        <f t="shared" si="24"/>
        <v>0.3715277777777778</v>
      </c>
      <c r="D56" s="33">
        <f t="shared" si="20"/>
        <v>0.3715277777777778</v>
      </c>
      <c r="E56" s="33">
        <f t="shared" si="21"/>
        <v>0.18055555555555552</v>
      </c>
      <c r="F56" s="33">
        <f t="shared" si="22"/>
        <v>0.3715277777777778</v>
      </c>
      <c r="G56" s="33">
        <f t="shared" si="23"/>
        <v>0.3715277777777778</v>
      </c>
      <c r="H56" s="69">
        <f t="shared" si="5"/>
        <v>1.6666666666666665</v>
      </c>
    </row>
    <row r="57" spans="1:8" ht="12.75" outlineLevel="1">
      <c r="A57" s="28">
        <v>42919</v>
      </c>
      <c r="B57" s="29">
        <v>42923</v>
      </c>
      <c r="C57" s="33">
        <f t="shared" si="24"/>
        <v>0.3715277777777778</v>
      </c>
      <c r="D57" s="33">
        <f t="shared" si="20"/>
        <v>0.3715277777777778</v>
      </c>
      <c r="E57" s="33">
        <f t="shared" si="21"/>
        <v>0.18055555555555552</v>
      </c>
      <c r="F57" s="33">
        <f t="shared" si="22"/>
        <v>0.3715277777777778</v>
      </c>
      <c r="G57" s="33">
        <f t="shared" si="23"/>
        <v>0.3715277777777778</v>
      </c>
      <c r="H57" s="69">
        <f t="shared" si="5"/>
        <v>1.6666666666666665</v>
      </c>
    </row>
    <row r="58" spans="1:8" ht="12.75" outlineLevel="1">
      <c r="A58" s="28">
        <v>42926</v>
      </c>
      <c r="B58" s="29">
        <v>42930</v>
      </c>
      <c r="C58" s="34">
        <f t="shared" si="24"/>
        <v>0.3715277777777778</v>
      </c>
      <c r="D58" s="34">
        <f>$D$8</f>
        <v>0.3715277777777778</v>
      </c>
      <c r="E58" s="34">
        <f t="shared" si="21"/>
        <v>0.18055555555555552</v>
      </c>
      <c r="F58" s="34">
        <f>$F$8</f>
        <v>0.3715277777777778</v>
      </c>
      <c r="G58" s="37">
        <f>$F$8</f>
        <v>0.3715277777777778</v>
      </c>
      <c r="H58" s="69">
        <f t="shared" si="5"/>
        <v>1.6666666666666665</v>
      </c>
    </row>
    <row r="59" spans="1:8" ht="12.75" outlineLevel="1">
      <c r="A59" s="28">
        <v>42933</v>
      </c>
      <c r="B59" s="29">
        <v>42937</v>
      </c>
      <c r="C59" s="35" t="s">
        <v>16</v>
      </c>
      <c r="D59" s="35" t="s">
        <v>16</v>
      </c>
      <c r="E59" s="36" t="s">
        <v>8</v>
      </c>
      <c r="F59" s="36" t="s">
        <v>8</v>
      </c>
      <c r="G59" s="36" t="s">
        <v>8</v>
      </c>
      <c r="H59" s="69">
        <f t="shared" si="5"/>
        <v>0</v>
      </c>
    </row>
    <row r="60" spans="1:8" ht="12.75" outlineLevel="1">
      <c r="A60" s="28">
        <v>42940</v>
      </c>
      <c r="B60" s="29">
        <v>42944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69">
        <f t="shared" si="5"/>
        <v>0</v>
      </c>
    </row>
    <row r="61" spans="1:8" ht="12.75" outlineLevel="1">
      <c r="A61" s="28">
        <v>42947</v>
      </c>
      <c r="B61" s="29">
        <v>42951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69">
        <f t="shared" si="5"/>
        <v>0</v>
      </c>
    </row>
    <row r="62" spans="1:8" ht="12.75" outlineLevel="1">
      <c r="A62" s="28">
        <v>42954</v>
      </c>
      <c r="B62" s="29">
        <v>42958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69">
        <f t="shared" si="5"/>
        <v>0</v>
      </c>
    </row>
    <row r="63" spans="1:8" ht="12.75" outlineLevel="1">
      <c r="A63" s="28">
        <v>42961</v>
      </c>
      <c r="B63" s="29">
        <v>42965</v>
      </c>
      <c r="C63" s="99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69">
        <f t="shared" si="5"/>
        <v>0</v>
      </c>
    </row>
    <row r="64" spans="1:8" ht="12.75" outlineLevel="1">
      <c r="A64" s="38">
        <v>42968</v>
      </c>
      <c r="B64" s="29">
        <v>42972</v>
      </c>
      <c r="C64" s="36" t="s">
        <v>8</v>
      </c>
      <c r="D64" s="36" t="s">
        <v>8</v>
      </c>
      <c r="E64" s="36" t="s">
        <v>8</v>
      </c>
      <c r="F64" s="36" t="s">
        <v>8</v>
      </c>
      <c r="G64" s="36" t="s">
        <v>8</v>
      </c>
      <c r="H64" s="69">
        <f t="shared" si="5"/>
        <v>0</v>
      </c>
    </row>
    <row r="65" spans="1:8" ht="12.75" outlineLevel="1">
      <c r="A65" s="28">
        <v>42975</v>
      </c>
      <c r="B65" s="29">
        <v>42978</v>
      </c>
      <c r="C65" s="36" t="s">
        <v>8</v>
      </c>
      <c r="D65" s="34">
        <f>$D$8</f>
        <v>0.3715277777777778</v>
      </c>
      <c r="E65" s="34">
        <f>$E$8</f>
        <v>0.18055555555555552</v>
      </c>
      <c r="F65" s="34">
        <f>$F$8</f>
        <v>0.3715277777777778</v>
      </c>
      <c r="G65" s="32"/>
      <c r="H65" s="69">
        <f t="shared" si="5"/>
        <v>0.923611111111111</v>
      </c>
    </row>
    <row r="66" spans="1:8" ht="6" customHeight="1">
      <c r="A66" s="39"/>
      <c r="B66" s="39"/>
      <c r="C66" s="40"/>
      <c r="D66" s="40"/>
      <c r="E66" s="41"/>
      <c r="F66" s="41"/>
      <c r="G66" s="41"/>
      <c r="H66" s="40"/>
    </row>
    <row r="67" spans="1:8" ht="15" customHeight="1">
      <c r="A67" s="70"/>
      <c r="B67" s="116" t="s">
        <v>32</v>
      </c>
      <c r="C67" s="116"/>
      <c r="D67" s="116"/>
      <c r="E67" s="116"/>
      <c r="F67" s="62">
        <v>0.08333333333333333</v>
      </c>
      <c r="G67" s="71" t="s">
        <v>35</v>
      </c>
      <c r="H67" s="72" t="s">
        <v>35</v>
      </c>
    </row>
    <row r="68" spans="1:8" ht="15" customHeight="1">
      <c r="A68" s="109" t="s">
        <v>34</v>
      </c>
      <c r="B68" s="111"/>
      <c r="C68" s="109" t="s">
        <v>33</v>
      </c>
      <c r="D68" s="110"/>
      <c r="E68" s="73" t="s">
        <v>39</v>
      </c>
      <c r="F68" s="73" t="s">
        <v>44</v>
      </c>
      <c r="G68" s="74" t="s">
        <v>36</v>
      </c>
      <c r="H68" s="74" t="s">
        <v>37</v>
      </c>
    </row>
    <row r="69" spans="1:8" ht="12.75" customHeight="1">
      <c r="A69" s="108" t="s">
        <v>58</v>
      </c>
      <c r="B69" s="108"/>
      <c r="C69" s="107" t="s">
        <v>31</v>
      </c>
      <c r="D69" s="107"/>
      <c r="E69" s="63" t="str">
        <f>IF(E71=TRUE,"OUI","NON")</f>
        <v>OUI</v>
      </c>
      <c r="F69" s="63" t="str">
        <f>IF(F71=TRUE,"OUI","NON")</f>
        <v>NON</v>
      </c>
      <c r="G69" s="95">
        <v>0.125</v>
      </c>
      <c r="H69" s="69">
        <f>IF(G69=0,0,IF(E71=TRUE,IF(F71=TRUE,(G69-$F$67)*1.2+$F$67*1.5,G69*1.2),G69))</f>
        <v>0.15</v>
      </c>
    </row>
    <row r="70" spans="1:8" ht="12.75" customHeight="1">
      <c r="A70" s="75" t="s">
        <v>38</v>
      </c>
      <c r="D70" s="42"/>
      <c r="E70" s="43" t="b">
        <v>0</v>
      </c>
      <c r="F70" s="43" t="b">
        <v>0</v>
      </c>
      <c r="G70" s="96" t="s">
        <v>56</v>
      </c>
      <c r="H70" s="40"/>
    </row>
    <row r="71" spans="1:236" ht="12.75" customHeight="1">
      <c r="A71" s="76" t="s">
        <v>45</v>
      </c>
      <c r="D71" s="20"/>
      <c r="E71" s="44" t="b">
        <v>1</v>
      </c>
      <c r="F71" s="44" t="b"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</row>
    <row r="72" spans="1:8" ht="6" customHeight="1">
      <c r="A72" s="45"/>
      <c r="B72" s="45"/>
      <c r="C72" s="41"/>
      <c r="D72" s="41"/>
      <c r="E72" s="41"/>
      <c r="F72" s="41"/>
      <c r="G72" s="41"/>
      <c r="H72" s="46"/>
    </row>
    <row r="73" spans="1:8" ht="12.75">
      <c r="A73" s="112" t="s">
        <v>10</v>
      </c>
      <c r="B73" s="112"/>
      <c r="C73" s="113"/>
      <c r="D73" s="100">
        <f>COUNTIF(C12:G65,"=chômé")</f>
        <v>1</v>
      </c>
      <c r="E73" s="66" t="s">
        <v>11</v>
      </c>
      <c r="F73" s="48"/>
      <c r="G73" s="48"/>
      <c r="H73" s="67">
        <f>SUM(H12:H65,H69:H69)</f>
        <v>66.44513888888888</v>
      </c>
    </row>
    <row r="74" spans="1:8" ht="12.75">
      <c r="A74" s="112" t="s">
        <v>12</v>
      </c>
      <c r="B74" s="112"/>
      <c r="C74" s="113"/>
      <c r="D74" s="49">
        <v>6</v>
      </c>
      <c r="E74" s="66" t="s">
        <v>14</v>
      </c>
      <c r="F74" s="48"/>
      <c r="G74" s="48"/>
      <c r="H74" s="68" t="str">
        <f>IF(H73&lt;=H10,"- "," ")&amp;TEXT(ABS(H73-H10),"[hh]:mm")</f>
        <v> 03:21</v>
      </c>
    </row>
    <row r="75" spans="1:8" ht="12.75">
      <c r="A75" s="112" t="s">
        <v>13</v>
      </c>
      <c r="B75" s="112"/>
      <c r="C75" s="113"/>
      <c r="D75" s="64">
        <f>COUNTIF(C12:G65,"=ca")</f>
        <v>43</v>
      </c>
      <c r="E75" s="117"/>
      <c r="F75" s="118"/>
      <c r="G75" s="118"/>
      <c r="H75" s="50"/>
    </row>
    <row r="76" spans="1:8" ht="12.75">
      <c r="A76" s="112" t="s">
        <v>17</v>
      </c>
      <c r="B76" s="112"/>
      <c r="C76" s="113"/>
      <c r="D76" s="65">
        <f>COUNTIF(C12:G65,"=rtt")</f>
        <v>18</v>
      </c>
      <c r="H76" s="50"/>
    </row>
    <row r="77" spans="1:8" ht="12.75" customHeight="1">
      <c r="A77" s="114" t="s">
        <v>54</v>
      </c>
      <c r="B77" s="114"/>
      <c r="C77" s="115"/>
      <c r="D77" s="93">
        <f>COUNTIF(C13:G65,"=cmo")</f>
        <v>0</v>
      </c>
      <c r="E77" s="54" t="s">
        <v>59</v>
      </c>
      <c r="G77" s="52"/>
      <c r="H77" s="52"/>
    </row>
    <row r="78" spans="1:8" ht="12.75">
      <c r="A78" s="114" t="s">
        <v>55</v>
      </c>
      <c r="B78" s="114"/>
      <c r="C78" s="115"/>
      <c r="D78" s="94">
        <f>COUNTIF(C13:G65,"=récup")</f>
        <v>0</v>
      </c>
      <c r="E78" s="53"/>
      <c r="F78" s="53"/>
      <c r="G78" s="53"/>
      <c r="H78" s="53"/>
    </row>
    <row r="79" spans="1:8" ht="12.75" customHeight="1">
      <c r="A79" s="47"/>
      <c r="B79" s="47"/>
      <c r="C79" s="47"/>
      <c r="D79" s="51"/>
      <c r="F79" s="55" t="s">
        <v>15</v>
      </c>
      <c r="H79" s="56" t="s">
        <v>61</v>
      </c>
    </row>
    <row r="80" spans="1:8" ht="12.75" customHeight="1">
      <c r="A80" s="119" t="str">
        <f>IF(H73=H10,"",IF(H73&lt;H10,"Les "&amp;TEXT(ABS(H73-H10),"[hh]:mm")&amp;" heures annuelles restant dues seront réservées aux pics d'activité","Les "&amp;TEXT(ABS(H73-H10),"[hh]:mm")&amp;" heures annuelles en dépassement alimenteront un droit à autorisation spéciale d'absence ou à récupération de congés annuels si ces derniers sont inférieurs à  45 jours"))</f>
        <v>Les 03:21 heures annuelles en dépassement alimenteront un droit à autorisation spéciale d'absence ou à récupération de congés annuels si ces derniers sont inférieurs à  45 jours</v>
      </c>
      <c r="B80" s="119"/>
      <c r="C80" s="119"/>
      <c r="D80" s="119"/>
      <c r="E80" s="119"/>
      <c r="G80" s="52"/>
      <c r="H80" s="52"/>
    </row>
    <row r="81" spans="1:8" ht="12.75" customHeight="1">
      <c r="A81" s="119"/>
      <c r="B81" s="119"/>
      <c r="C81" s="119"/>
      <c r="D81" s="119"/>
      <c r="E81" s="119"/>
      <c r="G81" s="52"/>
      <c r="H81" s="52"/>
    </row>
    <row r="82" spans="1:10" ht="12.75">
      <c r="A82" s="119"/>
      <c r="B82" s="119"/>
      <c r="C82" s="119"/>
      <c r="D82" s="119"/>
      <c r="E82" s="119"/>
      <c r="F82" s="101" t="str">
        <f>INDEX(ADMINT,H1)</f>
        <v>AGENT 1</v>
      </c>
      <c r="H82" s="56" t="s">
        <v>62</v>
      </c>
      <c r="J82" s="56"/>
    </row>
    <row r="83" spans="6:8" ht="12.75">
      <c r="F83" s="56"/>
      <c r="H83" s="57"/>
    </row>
    <row r="84" spans="1:2" ht="12.75">
      <c r="A84" s="58"/>
      <c r="B84" s="59"/>
    </row>
  </sheetData>
  <sheetProtection/>
  <mergeCells count="14">
    <mergeCell ref="A77:C77"/>
    <mergeCell ref="B67:E67"/>
    <mergeCell ref="E75:G75"/>
    <mergeCell ref="A73:C73"/>
    <mergeCell ref="A80:E82"/>
    <mergeCell ref="A78:C78"/>
    <mergeCell ref="A75:C75"/>
    <mergeCell ref="A76:C76"/>
    <mergeCell ref="A1:H1"/>
    <mergeCell ref="C69:D69"/>
    <mergeCell ref="A69:B69"/>
    <mergeCell ref="C68:D68"/>
    <mergeCell ref="A68:B68"/>
    <mergeCell ref="A74:C7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C60:D63 D65 F59:G59 F60:G63 F31:G31 F22:G22 F13:G13 D58 F37 C21:F21 E29 C30:E30 D31 D49 C14 C9:G12 C15:G19 D14:G14 C13 C51:G56 D50:G50 E49:G49 C32:G35 E31 F30 C29:D29 F29 C24:G28 C39:G42 C47:F47 C58 D48:E48 C57:D57 F45 C23:D23 G23 G65 D43:G4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84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F51" sqref="F5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7" width="11.421875" style="27" customWidth="1"/>
    <col min="8" max="8" width="44.421875" style="27" customWidth="1"/>
    <col min="9" max="16384" width="11.421875" style="27" customWidth="1"/>
  </cols>
  <sheetData>
    <row r="1" spans="1:8" s="8" customFormat="1" ht="15" customHeight="1" thickBot="1">
      <c r="A1" s="106" t="str">
        <f>"Emploi Du Temps "&amp;listes!F2&amp;" de "&amp;F82</f>
        <v>Emploi Du Temps 2016/2017 de AGENT 2</v>
      </c>
      <c r="B1" s="106"/>
      <c r="C1" s="106"/>
      <c r="D1" s="106"/>
      <c r="E1" s="106"/>
      <c r="F1" s="106"/>
      <c r="G1" s="106"/>
      <c r="H1" s="106">
        <v>2</v>
      </c>
    </row>
    <row r="2" spans="1:8" s="11" customFormat="1" ht="13.5" thickTop="1">
      <c r="A2" s="9"/>
      <c r="C2" s="82" t="s">
        <v>0</v>
      </c>
      <c r="D2" s="83" t="s">
        <v>1</v>
      </c>
      <c r="E2" s="83" t="s">
        <v>2</v>
      </c>
      <c r="F2" s="83" t="s">
        <v>3</v>
      </c>
      <c r="G2" s="88" t="s">
        <v>4</v>
      </c>
      <c r="H2" s="10" t="s">
        <v>41</v>
      </c>
    </row>
    <row r="3" spans="1:8" s="11" customFormat="1" ht="12.75">
      <c r="A3" s="9"/>
      <c r="C3" s="12">
        <v>0.3229166666666667</v>
      </c>
      <c r="D3" s="13">
        <v>0.3229166666666667</v>
      </c>
      <c r="E3" s="14">
        <v>0.3229166666666667</v>
      </c>
      <c r="F3" s="14">
        <v>0.3229166666666667</v>
      </c>
      <c r="G3" s="89">
        <v>0.3229166666666667</v>
      </c>
      <c r="H3" s="10" t="s">
        <v>42</v>
      </c>
    </row>
    <row r="4" spans="1:8" s="11" customFormat="1" ht="12.75">
      <c r="A4" s="9"/>
      <c r="C4" s="15">
        <v>0.5</v>
      </c>
      <c r="D4" s="16">
        <v>0.5</v>
      </c>
      <c r="E4" s="17">
        <v>0.517361111111111</v>
      </c>
      <c r="F4" s="17">
        <v>0.5</v>
      </c>
      <c r="G4" s="90">
        <v>0.5</v>
      </c>
      <c r="H4" s="10" t="s">
        <v>43</v>
      </c>
    </row>
    <row r="5" spans="1:8" s="11" customFormat="1" ht="15.75" customHeight="1">
      <c r="A5" s="86"/>
      <c r="C5" s="84" t="s">
        <v>46</v>
      </c>
      <c r="D5" s="85"/>
      <c r="E5" s="85"/>
      <c r="F5" s="85"/>
      <c r="G5" s="91"/>
      <c r="H5" s="18">
        <v>0</v>
      </c>
    </row>
    <row r="6" spans="1:8" s="11" customFormat="1" ht="12.75">
      <c r="A6" s="9"/>
      <c r="C6" s="12">
        <v>0.5625</v>
      </c>
      <c r="D6" s="14">
        <v>0.5625</v>
      </c>
      <c r="E6" s="14"/>
      <c r="F6" s="14">
        <v>0.5625</v>
      </c>
      <c r="G6" s="89">
        <v>0.5625</v>
      </c>
      <c r="H6" s="10" t="s">
        <v>47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/>
      <c r="F7" s="17">
        <v>0.7083333333333334</v>
      </c>
      <c r="G7" s="90">
        <v>0.6666666666666666</v>
      </c>
      <c r="H7" s="18">
        <v>0.25</v>
      </c>
    </row>
    <row r="8" spans="1:8" s="11" customFormat="1" ht="13.5" thickBot="1">
      <c r="A8" s="87"/>
      <c r="C8" s="60">
        <f>IF((C4-C3+C7-C6)&gt;$H$7,IF((C4-C3+C7-C6)&gt;0,C4-C3+C7-C6+$H$5,"repos"),IF((C4-C3+C7-C6)&gt;0,C4-C3+C7-C6,"repos"))</f>
        <v>0.32291666666666674</v>
      </c>
      <c r="D8" s="61">
        <f>IF((D4-D3+D7-D6)&gt;$H$7,IF((D4-D3+D7-D6)&gt;0,D4-D3+D7-D6+$H$5,"repos"),IF((D4-D3+D7-D6)&gt;0,D4-D3+D7-D6,"repos"))</f>
        <v>0.32291666666666674</v>
      </c>
      <c r="E8" s="61">
        <f>IF((E4-E3+E7-E6)&gt;$H$7,IF((E4-E3+E7-E6)&gt;0,E4-E3+E7-E6+$H$5,"repos"),IF((E4-E3+E7-E6)&gt;0,E4-E3+E7-E6,"repos"))</f>
        <v>0.19444444444444436</v>
      </c>
      <c r="F8" s="61">
        <f>IF((F4-F3+F7-F6)&gt;$H$7,IF((F4-F3+F7-F6)&gt;0,F4-F3+F7-F6+$H$5,"repos"),IF((F4-F3+F7-F6)&gt;0,F4-F3+F7-F6,"repos"))</f>
        <v>0.32291666666666674</v>
      </c>
      <c r="G8" s="92">
        <f>IF((G4-G3+G7-G6)&gt;$H$7,IF((G4-G3+G7-G6)&gt;0,G4-G3+G7-G6+$H$5,"repos"),IF((G4-G3+G7-G6)&gt;0,G4-G3+G7-G6,"repos"))</f>
        <v>0.28125</v>
      </c>
      <c r="H8" s="10" t="s">
        <v>48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1" t="s">
        <v>40</v>
      </c>
      <c r="H10" s="26">
        <v>53.375</v>
      </c>
    </row>
    <row r="11" spans="1:8" ht="12.75" outlineLevel="1">
      <c r="A11" s="77" t="s">
        <v>5</v>
      </c>
      <c r="B11" s="78" t="s">
        <v>6</v>
      </c>
      <c r="C11" s="79" t="s">
        <v>0</v>
      </c>
      <c r="D11" s="79" t="s">
        <v>1</v>
      </c>
      <c r="E11" s="79" t="s">
        <v>2</v>
      </c>
      <c r="F11" s="79" t="s">
        <v>3</v>
      </c>
      <c r="G11" s="79" t="s">
        <v>4</v>
      </c>
      <c r="H11" s="80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42614</v>
      </c>
      <c r="B13" s="29">
        <v>42615</v>
      </c>
      <c r="C13" s="32"/>
      <c r="D13" s="32"/>
      <c r="E13" s="32"/>
      <c r="F13" s="33">
        <f>$F$8</f>
        <v>0.32291666666666674</v>
      </c>
      <c r="G13" s="33">
        <f>$G$8</f>
        <v>0.28125</v>
      </c>
      <c r="H13" s="69">
        <f>SUM(C13:G13)+(COUNTIF(C13:G13,"=cmo")/24*7)</f>
        <v>0.6041666666666667</v>
      </c>
    </row>
    <row r="14" spans="1:8" ht="12.75" outlineLevel="1">
      <c r="A14" s="28">
        <v>42618</v>
      </c>
      <c r="B14" s="29">
        <v>42622</v>
      </c>
      <c r="C14" s="33">
        <f aca="true" t="shared" si="0" ref="C14:C20">$C$8</f>
        <v>0.32291666666666674</v>
      </c>
      <c r="D14" s="33">
        <f aca="true" t="shared" si="1" ref="D14:D20">$D$8</f>
        <v>0.32291666666666674</v>
      </c>
      <c r="E14" s="33">
        <f aca="true" t="shared" si="2" ref="E14:E20">$E$8</f>
        <v>0.19444444444444436</v>
      </c>
      <c r="F14" s="33">
        <f aca="true" t="shared" si="3" ref="F14:F19">$F$8</f>
        <v>0.32291666666666674</v>
      </c>
      <c r="G14" s="33">
        <f aca="true" t="shared" si="4" ref="G14:G19">$G$8</f>
        <v>0.28125</v>
      </c>
      <c r="H14" s="69">
        <f aca="true" t="shared" si="5" ref="H14:H65">SUM(C14:G14)+(COUNTIF(C14:G14,"=cmo")/24*7)</f>
        <v>1.4444444444444446</v>
      </c>
    </row>
    <row r="15" spans="1:8" ht="12.75" outlineLevel="1">
      <c r="A15" s="28">
        <v>42625</v>
      </c>
      <c r="B15" s="29">
        <v>42629</v>
      </c>
      <c r="C15" s="33">
        <f t="shared" si="0"/>
        <v>0.32291666666666674</v>
      </c>
      <c r="D15" s="33">
        <f t="shared" si="1"/>
        <v>0.32291666666666674</v>
      </c>
      <c r="E15" s="33">
        <f t="shared" si="2"/>
        <v>0.19444444444444436</v>
      </c>
      <c r="F15" s="33">
        <f t="shared" si="3"/>
        <v>0.32291666666666674</v>
      </c>
      <c r="G15" s="33">
        <f t="shared" si="4"/>
        <v>0.28125</v>
      </c>
      <c r="H15" s="69">
        <f t="shared" si="5"/>
        <v>1.4444444444444446</v>
      </c>
    </row>
    <row r="16" spans="1:8" ht="12.75" outlineLevel="1">
      <c r="A16" s="28">
        <v>42632</v>
      </c>
      <c r="B16" s="29">
        <v>42636</v>
      </c>
      <c r="C16" s="33">
        <f t="shared" si="0"/>
        <v>0.32291666666666674</v>
      </c>
      <c r="D16" s="33">
        <f t="shared" si="1"/>
        <v>0.32291666666666674</v>
      </c>
      <c r="E16" s="33">
        <f t="shared" si="2"/>
        <v>0.19444444444444436</v>
      </c>
      <c r="F16" s="33">
        <f t="shared" si="3"/>
        <v>0.32291666666666674</v>
      </c>
      <c r="G16" s="33">
        <f t="shared" si="4"/>
        <v>0.28125</v>
      </c>
      <c r="H16" s="69">
        <f t="shared" si="5"/>
        <v>1.4444444444444446</v>
      </c>
    </row>
    <row r="17" spans="1:8" ht="12.75" outlineLevel="1">
      <c r="A17" s="28">
        <v>42639</v>
      </c>
      <c r="B17" s="29">
        <v>42643</v>
      </c>
      <c r="C17" s="33">
        <f t="shared" si="0"/>
        <v>0.32291666666666674</v>
      </c>
      <c r="D17" s="33">
        <f t="shared" si="1"/>
        <v>0.32291666666666674</v>
      </c>
      <c r="E17" s="33">
        <f t="shared" si="2"/>
        <v>0.19444444444444436</v>
      </c>
      <c r="F17" s="33">
        <f t="shared" si="3"/>
        <v>0.32291666666666674</v>
      </c>
      <c r="G17" s="33">
        <f t="shared" si="4"/>
        <v>0.28125</v>
      </c>
      <c r="H17" s="69">
        <f t="shared" si="5"/>
        <v>1.4444444444444446</v>
      </c>
    </row>
    <row r="18" spans="1:8" ht="12.75" outlineLevel="1">
      <c r="A18" s="28">
        <v>42646</v>
      </c>
      <c r="B18" s="29">
        <v>42650</v>
      </c>
      <c r="C18" s="33">
        <f t="shared" si="0"/>
        <v>0.32291666666666674</v>
      </c>
      <c r="D18" s="33">
        <f t="shared" si="1"/>
        <v>0.32291666666666674</v>
      </c>
      <c r="E18" s="33">
        <f t="shared" si="2"/>
        <v>0.19444444444444436</v>
      </c>
      <c r="F18" s="33">
        <f t="shared" si="3"/>
        <v>0.32291666666666674</v>
      </c>
      <c r="G18" s="33">
        <f t="shared" si="4"/>
        <v>0.28125</v>
      </c>
      <c r="H18" s="69">
        <f t="shared" si="5"/>
        <v>1.4444444444444446</v>
      </c>
    </row>
    <row r="19" spans="1:8" ht="12.75" outlineLevel="1">
      <c r="A19" s="28">
        <v>42653</v>
      </c>
      <c r="B19" s="29">
        <v>42657</v>
      </c>
      <c r="C19" s="33">
        <f t="shared" si="0"/>
        <v>0.32291666666666674</v>
      </c>
      <c r="D19" s="33">
        <f t="shared" si="1"/>
        <v>0.32291666666666674</v>
      </c>
      <c r="E19" s="33">
        <f t="shared" si="2"/>
        <v>0.19444444444444436</v>
      </c>
      <c r="F19" s="33">
        <f t="shared" si="3"/>
        <v>0.32291666666666674</v>
      </c>
      <c r="G19" s="33">
        <f t="shared" si="4"/>
        <v>0.28125</v>
      </c>
      <c r="H19" s="69">
        <f t="shared" si="5"/>
        <v>1.4444444444444446</v>
      </c>
    </row>
    <row r="20" spans="1:8" ht="12.75" outlineLevel="1">
      <c r="A20" s="28">
        <v>42660</v>
      </c>
      <c r="B20" s="29">
        <v>42664</v>
      </c>
      <c r="C20" s="33">
        <f t="shared" si="0"/>
        <v>0.32291666666666674</v>
      </c>
      <c r="D20" s="33">
        <f t="shared" si="1"/>
        <v>0.32291666666666674</v>
      </c>
      <c r="E20" s="33">
        <f t="shared" si="2"/>
        <v>0.19444444444444436</v>
      </c>
      <c r="F20" s="34">
        <f>$F$8</f>
        <v>0.32291666666666674</v>
      </c>
      <c r="G20" s="34">
        <f>$G$8</f>
        <v>0.28125</v>
      </c>
      <c r="H20" s="69">
        <f t="shared" si="5"/>
        <v>1.4444444444444446</v>
      </c>
    </row>
    <row r="21" spans="1:8" ht="12.75" outlineLevel="1">
      <c r="A21" s="28">
        <v>42667</v>
      </c>
      <c r="B21" s="29">
        <v>42671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69">
        <f t="shared" si="5"/>
        <v>0</v>
      </c>
    </row>
    <row r="22" spans="1:8" ht="12.75" outlineLevel="1">
      <c r="A22" s="28">
        <v>42674</v>
      </c>
      <c r="B22" s="29">
        <v>42678</v>
      </c>
      <c r="C22" s="35" t="s">
        <v>16</v>
      </c>
      <c r="D22" s="37">
        <f>$D$8</f>
        <v>0.32291666666666674</v>
      </c>
      <c r="E22" s="35" t="s">
        <v>16</v>
      </c>
      <c r="F22" s="33">
        <f aca="true" t="shared" si="6" ref="F22:F28">$F$8</f>
        <v>0.32291666666666674</v>
      </c>
      <c r="G22" s="33">
        <f>$G$8</f>
        <v>0.28125</v>
      </c>
      <c r="H22" s="69">
        <f t="shared" si="5"/>
        <v>0.9270833333333335</v>
      </c>
    </row>
    <row r="23" spans="1:8" ht="12.75" outlineLevel="1">
      <c r="A23" s="28">
        <v>42681</v>
      </c>
      <c r="B23" s="29">
        <v>42685</v>
      </c>
      <c r="C23" s="33">
        <f aca="true" t="shared" si="7" ref="C23:C28">$C$8</f>
        <v>0.32291666666666674</v>
      </c>
      <c r="D23" s="33">
        <f aca="true" t="shared" si="8" ref="D23:D28">$D$8</f>
        <v>0.32291666666666674</v>
      </c>
      <c r="E23" s="33">
        <f aca="true" t="shared" si="9" ref="E23:E28">$E$8</f>
        <v>0.19444444444444436</v>
      </c>
      <c r="F23" s="37">
        <f t="shared" si="6"/>
        <v>0.32291666666666674</v>
      </c>
      <c r="G23" s="33">
        <f aca="true" t="shared" si="10" ref="G23:G28">$G$8</f>
        <v>0.28125</v>
      </c>
      <c r="H23" s="69">
        <f t="shared" si="5"/>
        <v>1.4444444444444446</v>
      </c>
    </row>
    <row r="24" spans="1:8" ht="12.75" outlineLevel="1">
      <c r="A24" s="28">
        <v>42688</v>
      </c>
      <c r="B24" s="29">
        <v>42692</v>
      </c>
      <c r="C24" s="33">
        <f t="shared" si="7"/>
        <v>0.32291666666666674</v>
      </c>
      <c r="D24" s="33">
        <f t="shared" si="8"/>
        <v>0.32291666666666674</v>
      </c>
      <c r="E24" s="33">
        <f t="shared" si="9"/>
        <v>0.19444444444444436</v>
      </c>
      <c r="F24" s="33">
        <f t="shared" si="6"/>
        <v>0.32291666666666674</v>
      </c>
      <c r="G24" s="33">
        <f t="shared" si="10"/>
        <v>0.28125</v>
      </c>
      <c r="H24" s="69">
        <f t="shared" si="5"/>
        <v>1.4444444444444446</v>
      </c>
    </row>
    <row r="25" spans="1:8" ht="12.75" outlineLevel="1">
      <c r="A25" s="28">
        <v>42695</v>
      </c>
      <c r="B25" s="29">
        <v>42699</v>
      </c>
      <c r="C25" s="33">
        <f t="shared" si="7"/>
        <v>0.32291666666666674</v>
      </c>
      <c r="D25" s="33">
        <f t="shared" si="8"/>
        <v>0.32291666666666674</v>
      </c>
      <c r="E25" s="33">
        <f t="shared" si="9"/>
        <v>0.19444444444444436</v>
      </c>
      <c r="F25" s="33">
        <f t="shared" si="6"/>
        <v>0.32291666666666674</v>
      </c>
      <c r="G25" s="33">
        <f t="shared" si="10"/>
        <v>0.28125</v>
      </c>
      <c r="H25" s="69">
        <f t="shared" si="5"/>
        <v>1.4444444444444446</v>
      </c>
    </row>
    <row r="26" spans="1:8" ht="12.75" outlineLevel="1">
      <c r="A26" s="28">
        <v>42702</v>
      </c>
      <c r="B26" s="29">
        <v>42706</v>
      </c>
      <c r="C26" s="33">
        <f t="shared" si="7"/>
        <v>0.32291666666666674</v>
      </c>
      <c r="D26" s="33">
        <f t="shared" si="8"/>
        <v>0.32291666666666674</v>
      </c>
      <c r="E26" s="33">
        <f t="shared" si="9"/>
        <v>0.19444444444444436</v>
      </c>
      <c r="F26" s="33">
        <f t="shared" si="6"/>
        <v>0.32291666666666674</v>
      </c>
      <c r="G26" s="33">
        <f t="shared" si="10"/>
        <v>0.28125</v>
      </c>
      <c r="H26" s="69">
        <f t="shared" si="5"/>
        <v>1.4444444444444446</v>
      </c>
    </row>
    <row r="27" spans="1:8" ht="12.75" outlineLevel="1">
      <c r="A27" s="28">
        <v>42709</v>
      </c>
      <c r="B27" s="29">
        <v>42713</v>
      </c>
      <c r="C27" s="33">
        <f t="shared" si="7"/>
        <v>0.32291666666666674</v>
      </c>
      <c r="D27" s="33">
        <f t="shared" si="8"/>
        <v>0.32291666666666674</v>
      </c>
      <c r="E27" s="33">
        <f t="shared" si="9"/>
        <v>0.19444444444444436</v>
      </c>
      <c r="F27" s="33">
        <f t="shared" si="6"/>
        <v>0.32291666666666674</v>
      </c>
      <c r="G27" s="33">
        <f t="shared" si="10"/>
        <v>0.28125</v>
      </c>
      <c r="H27" s="69">
        <f t="shared" si="5"/>
        <v>1.4444444444444446</v>
      </c>
    </row>
    <row r="28" spans="1:8" ht="12.75" outlineLevel="1">
      <c r="A28" s="28">
        <v>42716</v>
      </c>
      <c r="B28" s="29">
        <v>42720</v>
      </c>
      <c r="C28" s="33">
        <f t="shared" si="7"/>
        <v>0.32291666666666674</v>
      </c>
      <c r="D28" s="33">
        <f t="shared" si="8"/>
        <v>0.32291666666666674</v>
      </c>
      <c r="E28" s="33">
        <f t="shared" si="9"/>
        <v>0.19444444444444436</v>
      </c>
      <c r="F28" s="33">
        <f t="shared" si="6"/>
        <v>0.32291666666666674</v>
      </c>
      <c r="G28" s="33">
        <f t="shared" si="10"/>
        <v>0.28125</v>
      </c>
      <c r="H28" s="69">
        <f t="shared" si="5"/>
        <v>1.4444444444444446</v>
      </c>
    </row>
    <row r="29" spans="1:8" ht="12.75" outlineLevel="1">
      <c r="A29" s="28">
        <v>42722</v>
      </c>
      <c r="B29" s="29">
        <v>42727</v>
      </c>
      <c r="C29" s="35" t="s">
        <v>16</v>
      </c>
      <c r="D29" s="35" t="s">
        <v>16</v>
      </c>
      <c r="E29" s="35" t="s">
        <v>16</v>
      </c>
      <c r="F29" s="35" t="s">
        <v>16</v>
      </c>
      <c r="G29" s="35" t="s">
        <v>16</v>
      </c>
      <c r="H29" s="98">
        <f t="shared" si="5"/>
        <v>0</v>
      </c>
    </row>
    <row r="30" spans="1:8" ht="12.75" outlineLevel="1">
      <c r="A30" s="28">
        <v>42730</v>
      </c>
      <c r="B30" s="29">
        <v>42734</v>
      </c>
      <c r="C30" s="36" t="s">
        <v>8</v>
      </c>
      <c r="D30" s="36" t="s">
        <v>8</v>
      </c>
      <c r="E30" s="36" t="s">
        <v>8</v>
      </c>
      <c r="F30" s="36" t="s">
        <v>8</v>
      </c>
      <c r="G30" s="36" t="s">
        <v>8</v>
      </c>
      <c r="H30" s="98">
        <f t="shared" si="5"/>
        <v>0</v>
      </c>
    </row>
    <row r="31" spans="1:8" ht="12.75" outlineLevel="1">
      <c r="A31" s="28">
        <v>42737</v>
      </c>
      <c r="B31" s="29">
        <v>42741</v>
      </c>
      <c r="C31" s="36" t="s">
        <v>8</v>
      </c>
      <c r="D31" s="33">
        <f aca="true" t="shared" si="11" ref="D31:D45">$D$8</f>
        <v>0.32291666666666674</v>
      </c>
      <c r="E31" s="33">
        <f aca="true" t="shared" si="12" ref="E31:E37">$E$8</f>
        <v>0.19444444444444436</v>
      </c>
      <c r="F31" s="33">
        <f aca="true" t="shared" si="13" ref="F31:F36">$F$8</f>
        <v>0.32291666666666674</v>
      </c>
      <c r="G31" s="33">
        <f aca="true" t="shared" si="14" ref="G31:G36">$G$8</f>
        <v>0.28125</v>
      </c>
      <c r="H31" s="69">
        <f t="shared" si="5"/>
        <v>1.121527777777778</v>
      </c>
    </row>
    <row r="32" spans="1:8" ht="12.75" outlineLevel="1">
      <c r="A32" s="28">
        <v>42744</v>
      </c>
      <c r="B32" s="29">
        <v>42748</v>
      </c>
      <c r="C32" s="33">
        <f aca="true" t="shared" si="15" ref="C32:C45">$C$8</f>
        <v>0.32291666666666674</v>
      </c>
      <c r="D32" s="33">
        <f t="shared" si="11"/>
        <v>0.32291666666666674</v>
      </c>
      <c r="E32" s="33">
        <f t="shared" si="12"/>
        <v>0.19444444444444436</v>
      </c>
      <c r="F32" s="33">
        <f t="shared" si="13"/>
        <v>0.32291666666666674</v>
      </c>
      <c r="G32" s="33">
        <f t="shared" si="14"/>
        <v>0.28125</v>
      </c>
      <c r="H32" s="69">
        <f t="shared" si="5"/>
        <v>1.4444444444444446</v>
      </c>
    </row>
    <row r="33" spans="1:8" ht="12.75" outlineLevel="1">
      <c r="A33" s="28">
        <v>42751</v>
      </c>
      <c r="B33" s="29">
        <v>42755</v>
      </c>
      <c r="C33" s="33">
        <f t="shared" si="15"/>
        <v>0.32291666666666674</v>
      </c>
      <c r="D33" s="33">
        <f t="shared" si="11"/>
        <v>0.32291666666666674</v>
      </c>
      <c r="E33" s="33">
        <f t="shared" si="12"/>
        <v>0.19444444444444436</v>
      </c>
      <c r="F33" s="33">
        <f t="shared" si="13"/>
        <v>0.32291666666666674</v>
      </c>
      <c r="G33" s="33">
        <f t="shared" si="14"/>
        <v>0.28125</v>
      </c>
      <c r="H33" s="69">
        <f t="shared" si="5"/>
        <v>1.4444444444444446</v>
      </c>
    </row>
    <row r="34" spans="1:8" ht="12.75" outlineLevel="1">
      <c r="A34" s="28">
        <v>42758</v>
      </c>
      <c r="B34" s="29">
        <v>42762</v>
      </c>
      <c r="C34" s="33">
        <f t="shared" si="15"/>
        <v>0.32291666666666674</v>
      </c>
      <c r="D34" s="33">
        <f t="shared" si="11"/>
        <v>0.32291666666666674</v>
      </c>
      <c r="E34" s="33">
        <f t="shared" si="12"/>
        <v>0.19444444444444436</v>
      </c>
      <c r="F34" s="33">
        <f t="shared" si="13"/>
        <v>0.32291666666666674</v>
      </c>
      <c r="G34" s="33">
        <f t="shared" si="14"/>
        <v>0.28125</v>
      </c>
      <c r="H34" s="69">
        <f t="shared" si="5"/>
        <v>1.4444444444444446</v>
      </c>
    </row>
    <row r="35" spans="1:8" ht="12.75" outlineLevel="1">
      <c r="A35" s="28">
        <v>42765</v>
      </c>
      <c r="B35" s="29">
        <v>42769</v>
      </c>
      <c r="C35" s="33">
        <f t="shared" si="15"/>
        <v>0.32291666666666674</v>
      </c>
      <c r="D35" s="33">
        <f t="shared" si="11"/>
        <v>0.32291666666666674</v>
      </c>
      <c r="E35" s="33">
        <f t="shared" si="12"/>
        <v>0.19444444444444436</v>
      </c>
      <c r="F35" s="33">
        <f t="shared" si="13"/>
        <v>0.32291666666666674</v>
      </c>
      <c r="G35" s="33">
        <f t="shared" si="14"/>
        <v>0.28125</v>
      </c>
      <c r="H35" s="69">
        <f t="shared" si="5"/>
        <v>1.4444444444444446</v>
      </c>
    </row>
    <row r="36" spans="1:8" ht="12.75" outlineLevel="1">
      <c r="A36" s="28">
        <v>42772</v>
      </c>
      <c r="B36" s="29">
        <v>42776</v>
      </c>
      <c r="C36" s="33">
        <f t="shared" si="15"/>
        <v>0.32291666666666674</v>
      </c>
      <c r="D36" s="33">
        <f t="shared" si="11"/>
        <v>0.32291666666666674</v>
      </c>
      <c r="E36" s="33">
        <f t="shared" si="12"/>
        <v>0.19444444444444436</v>
      </c>
      <c r="F36" s="33">
        <f t="shared" si="13"/>
        <v>0.32291666666666674</v>
      </c>
      <c r="G36" s="33">
        <f t="shared" si="14"/>
        <v>0.28125</v>
      </c>
      <c r="H36" s="69">
        <f t="shared" si="5"/>
        <v>1.4444444444444446</v>
      </c>
    </row>
    <row r="37" spans="1:8" ht="12.75" outlineLevel="1">
      <c r="A37" s="28">
        <v>42779</v>
      </c>
      <c r="B37" s="29">
        <v>42783</v>
      </c>
      <c r="C37" s="34">
        <f t="shared" si="15"/>
        <v>0.32291666666666674</v>
      </c>
      <c r="D37" s="34">
        <f t="shared" si="11"/>
        <v>0.32291666666666674</v>
      </c>
      <c r="E37" s="34">
        <f t="shared" si="12"/>
        <v>0.19444444444444436</v>
      </c>
      <c r="F37" s="36" t="s">
        <v>8</v>
      </c>
      <c r="G37" s="36" t="s">
        <v>8</v>
      </c>
      <c r="H37" s="69">
        <f t="shared" si="5"/>
        <v>0.8402777777777779</v>
      </c>
    </row>
    <row r="38" spans="1:8" ht="12.75" outlineLevel="1">
      <c r="A38" s="28">
        <v>42786</v>
      </c>
      <c r="B38" s="29">
        <v>42790</v>
      </c>
      <c r="C38" s="35" t="s">
        <v>16</v>
      </c>
      <c r="D38" s="35" t="s">
        <v>16</v>
      </c>
      <c r="E38" s="35" t="s">
        <v>16</v>
      </c>
      <c r="F38" s="35" t="s">
        <v>16</v>
      </c>
      <c r="G38" s="35" t="s">
        <v>16</v>
      </c>
      <c r="H38" s="69">
        <f t="shared" si="5"/>
        <v>0</v>
      </c>
    </row>
    <row r="39" spans="1:8" ht="12.75" outlineLevel="1">
      <c r="A39" s="28">
        <v>42793</v>
      </c>
      <c r="B39" s="29">
        <v>42797</v>
      </c>
      <c r="C39" s="33">
        <f t="shared" si="15"/>
        <v>0.32291666666666674</v>
      </c>
      <c r="D39" s="33">
        <f t="shared" si="11"/>
        <v>0.32291666666666674</v>
      </c>
      <c r="E39" s="33">
        <f aca="true" t="shared" si="16" ref="E39:E45">$E$8</f>
        <v>0.19444444444444436</v>
      </c>
      <c r="F39" s="33">
        <f aca="true" t="shared" si="17" ref="F39:F44">$F$8</f>
        <v>0.32291666666666674</v>
      </c>
      <c r="G39" s="33">
        <f aca="true" t="shared" si="18" ref="G39:G44">$G$8</f>
        <v>0.28125</v>
      </c>
      <c r="H39" s="69">
        <f t="shared" si="5"/>
        <v>1.4444444444444446</v>
      </c>
    </row>
    <row r="40" spans="1:8" ht="12.75" outlineLevel="1">
      <c r="A40" s="28">
        <v>42800</v>
      </c>
      <c r="B40" s="29">
        <v>42804</v>
      </c>
      <c r="C40" s="33">
        <f t="shared" si="15"/>
        <v>0.32291666666666674</v>
      </c>
      <c r="D40" s="33">
        <f t="shared" si="11"/>
        <v>0.32291666666666674</v>
      </c>
      <c r="E40" s="33">
        <f t="shared" si="16"/>
        <v>0.19444444444444436</v>
      </c>
      <c r="F40" s="33">
        <f t="shared" si="17"/>
        <v>0.32291666666666674</v>
      </c>
      <c r="G40" s="33">
        <f t="shared" si="18"/>
        <v>0.28125</v>
      </c>
      <c r="H40" s="69">
        <f t="shared" si="5"/>
        <v>1.4444444444444446</v>
      </c>
    </row>
    <row r="41" spans="1:8" ht="12.75" outlineLevel="1">
      <c r="A41" s="28">
        <v>42807</v>
      </c>
      <c r="B41" s="29">
        <v>42811</v>
      </c>
      <c r="C41" s="33">
        <f t="shared" si="15"/>
        <v>0.32291666666666674</v>
      </c>
      <c r="D41" s="33">
        <f t="shared" si="11"/>
        <v>0.32291666666666674</v>
      </c>
      <c r="E41" s="33">
        <f t="shared" si="16"/>
        <v>0.19444444444444436</v>
      </c>
      <c r="F41" s="33">
        <f t="shared" si="17"/>
        <v>0.32291666666666674</v>
      </c>
      <c r="G41" s="33">
        <f t="shared" si="18"/>
        <v>0.28125</v>
      </c>
      <c r="H41" s="69">
        <f t="shared" si="5"/>
        <v>1.4444444444444446</v>
      </c>
    </row>
    <row r="42" spans="1:8" ht="12.75" outlineLevel="1">
      <c r="A42" s="28">
        <v>42814</v>
      </c>
      <c r="B42" s="29">
        <v>42818</v>
      </c>
      <c r="C42" s="33">
        <f t="shared" si="15"/>
        <v>0.32291666666666674</v>
      </c>
      <c r="D42" s="33">
        <f t="shared" si="11"/>
        <v>0.32291666666666674</v>
      </c>
      <c r="E42" s="33">
        <f t="shared" si="16"/>
        <v>0.19444444444444436</v>
      </c>
      <c r="F42" s="33">
        <f t="shared" si="17"/>
        <v>0.32291666666666674</v>
      </c>
      <c r="G42" s="33">
        <f t="shared" si="18"/>
        <v>0.28125</v>
      </c>
      <c r="H42" s="69">
        <f t="shared" si="5"/>
        <v>1.4444444444444446</v>
      </c>
    </row>
    <row r="43" spans="1:8" ht="12.75" outlineLevel="1">
      <c r="A43" s="28">
        <v>42821</v>
      </c>
      <c r="B43" s="29">
        <v>42825</v>
      </c>
      <c r="C43" s="33">
        <f t="shared" si="15"/>
        <v>0.32291666666666674</v>
      </c>
      <c r="D43" s="33">
        <f t="shared" si="11"/>
        <v>0.32291666666666674</v>
      </c>
      <c r="E43" s="33">
        <f t="shared" si="16"/>
        <v>0.19444444444444436</v>
      </c>
      <c r="F43" s="33">
        <f t="shared" si="17"/>
        <v>0.32291666666666674</v>
      </c>
      <c r="G43" s="33">
        <f t="shared" si="18"/>
        <v>0.28125</v>
      </c>
      <c r="H43" s="69">
        <f t="shared" si="5"/>
        <v>1.4444444444444446</v>
      </c>
    </row>
    <row r="44" spans="1:8" ht="12.75" outlineLevel="1">
      <c r="A44" s="28">
        <v>42828</v>
      </c>
      <c r="B44" s="29">
        <v>42832</v>
      </c>
      <c r="C44" s="33">
        <f t="shared" si="15"/>
        <v>0.32291666666666674</v>
      </c>
      <c r="D44" s="33">
        <f t="shared" si="11"/>
        <v>0.32291666666666674</v>
      </c>
      <c r="E44" s="33">
        <f t="shared" si="16"/>
        <v>0.19444444444444436</v>
      </c>
      <c r="F44" s="33">
        <f t="shared" si="17"/>
        <v>0.32291666666666674</v>
      </c>
      <c r="G44" s="33">
        <f t="shared" si="18"/>
        <v>0.28125</v>
      </c>
      <c r="H44" s="69">
        <f t="shared" si="5"/>
        <v>1.4444444444444446</v>
      </c>
    </row>
    <row r="45" spans="1:8" ht="12.75" outlineLevel="1">
      <c r="A45" s="28">
        <v>42835</v>
      </c>
      <c r="B45" s="29">
        <v>42839</v>
      </c>
      <c r="C45" s="34">
        <f t="shared" si="15"/>
        <v>0.32291666666666674</v>
      </c>
      <c r="D45" s="34">
        <f t="shared" si="11"/>
        <v>0.32291666666666674</v>
      </c>
      <c r="E45" s="34">
        <f t="shared" si="16"/>
        <v>0.19444444444444436</v>
      </c>
      <c r="F45" s="36" t="s">
        <v>8</v>
      </c>
      <c r="G45" s="36" t="s">
        <v>8</v>
      </c>
      <c r="H45" s="69">
        <f t="shared" si="5"/>
        <v>0.8402777777777779</v>
      </c>
    </row>
    <row r="46" spans="1:8" ht="12.75" outlineLevel="1">
      <c r="A46" s="28">
        <v>42842</v>
      </c>
      <c r="B46" s="29">
        <v>42846</v>
      </c>
      <c r="C46" s="37">
        <f>$F$8</f>
        <v>0.32291666666666674</v>
      </c>
      <c r="D46" s="35" t="s">
        <v>16</v>
      </c>
      <c r="E46" s="35" t="s">
        <v>16</v>
      </c>
      <c r="F46" s="35" t="s">
        <v>16</v>
      </c>
      <c r="G46" s="35" t="s">
        <v>16</v>
      </c>
      <c r="H46" s="69">
        <f t="shared" si="5"/>
        <v>0.32291666666666674</v>
      </c>
    </row>
    <row r="47" spans="1:8" ht="12.75" outlineLevel="1">
      <c r="A47" s="28">
        <v>42849</v>
      </c>
      <c r="B47" s="29">
        <v>42853</v>
      </c>
      <c r="C47" s="33">
        <f aca="true" t="shared" si="19" ref="C47:C56">$C$8</f>
        <v>0.32291666666666674</v>
      </c>
      <c r="D47" s="33">
        <f aca="true" t="shared" si="20" ref="D47:D56">$D$8</f>
        <v>0.32291666666666674</v>
      </c>
      <c r="E47" s="33">
        <f aca="true" t="shared" si="21" ref="E47:E56">$E$8</f>
        <v>0.19444444444444436</v>
      </c>
      <c r="F47" s="33">
        <f>$F$8</f>
        <v>0.32291666666666674</v>
      </c>
      <c r="G47" s="33">
        <f>$F$8</f>
        <v>0.32291666666666674</v>
      </c>
      <c r="H47" s="69">
        <f t="shared" si="5"/>
        <v>1.4861111111111114</v>
      </c>
    </row>
    <row r="48" spans="1:8" ht="12.75" outlineLevel="1">
      <c r="A48" s="28">
        <v>42856</v>
      </c>
      <c r="B48" s="29">
        <v>42860</v>
      </c>
      <c r="C48" s="37">
        <f>$F$8</f>
        <v>0.32291666666666674</v>
      </c>
      <c r="D48" s="33">
        <f t="shared" si="20"/>
        <v>0.32291666666666674</v>
      </c>
      <c r="E48" s="33">
        <f t="shared" si="21"/>
        <v>0.19444444444444436</v>
      </c>
      <c r="F48" s="33">
        <f>$F$8</f>
        <v>0.32291666666666674</v>
      </c>
      <c r="G48" s="33">
        <f>$F$8</f>
        <v>0.32291666666666674</v>
      </c>
      <c r="H48" s="69">
        <f t="shared" si="5"/>
        <v>1.4861111111111114</v>
      </c>
    </row>
    <row r="49" spans="1:8" ht="12.75" outlineLevel="1">
      <c r="A49" s="28">
        <v>42863</v>
      </c>
      <c r="B49" s="29">
        <v>42867</v>
      </c>
      <c r="C49" s="37">
        <f>$F$8</f>
        <v>0.32291666666666674</v>
      </c>
      <c r="D49" s="33">
        <f t="shared" si="20"/>
        <v>0.32291666666666674</v>
      </c>
      <c r="E49" s="33">
        <f t="shared" si="21"/>
        <v>0.19444444444444436</v>
      </c>
      <c r="F49" s="33">
        <f>$F$8</f>
        <v>0.32291666666666674</v>
      </c>
      <c r="G49" s="33">
        <f>$G$8</f>
        <v>0.28125</v>
      </c>
      <c r="H49" s="69">
        <f t="shared" si="5"/>
        <v>1.4444444444444446</v>
      </c>
    </row>
    <row r="50" spans="1:8" ht="12.75" outlineLevel="1">
      <c r="A50" s="28">
        <v>42870</v>
      </c>
      <c r="B50" s="29">
        <v>42874</v>
      </c>
      <c r="C50" s="33">
        <f t="shared" si="19"/>
        <v>0.32291666666666674</v>
      </c>
      <c r="D50" s="33">
        <f t="shared" si="20"/>
        <v>0.32291666666666674</v>
      </c>
      <c r="E50" s="33">
        <f t="shared" si="21"/>
        <v>0.19444444444444436</v>
      </c>
      <c r="F50" s="33">
        <f aca="true" t="shared" si="22" ref="F50:F56">$F$8</f>
        <v>0.32291666666666674</v>
      </c>
      <c r="G50" s="33">
        <f aca="true" t="shared" si="23" ref="G50:G56">$G$8</f>
        <v>0.28125</v>
      </c>
      <c r="H50" s="69">
        <f t="shared" si="5"/>
        <v>1.4444444444444446</v>
      </c>
    </row>
    <row r="51" spans="1:8" ht="12.75" outlineLevel="1">
      <c r="A51" s="28">
        <v>42877</v>
      </c>
      <c r="B51" s="29">
        <v>42881</v>
      </c>
      <c r="C51" s="33">
        <f t="shared" si="19"/>
        <v>0.32291666666666674</v>
      </c>
      <c r="D51" s="33">
        <f t="shared" si="20"/>
        <v>0.32291666666666674</v>
      </c>
      <c r="E51" s="33">
        <f t="shared" si="21"/>
        <v>0.19444444444444436</v>
      </c>
      <c r="F51" s="37">
        <f t="shared" si="22"/>
        <v>0.32291666666666674</v>
      </c>
      <c r="G51" s="33">
        <f t="shared" si="23"/>
        <v>0.28125</v>
      </c>
      <c r="H51" s="69">
        <f t="shared" si="5"/>
        <v>1.4444444444444446</v>
      </c>
    </row>
    <row r="52" spans="1:8" ht="12.75" outlineLevel="1">
      <c r="A52" s="28">
        <v>42884</v>
      </c>
      <c r="B52" s="29">
        <v>42888</v>
      </c>
      <c r="C52" s="33">
        <f t="shared" si="19"/>
        <v>0.32291666666666674</v>
      </c>
      <c r="D52" s="33">
        <f t="shared" si="20"/>
        <v>0.32291666666666674</v>
      </c>
      <c r="E52" s="33">
        <f t="shared" si="21"/>
        <v>0.19444444444444436</v>
      </c>
      <c r="F52" s="33">
        <f t="shared" si="22"/>
        <v>0.32291666666666674</v>
      </c>
      <c r="G52" s="33">
        <f t="shared" si="23"/>
        <v>0.28125</v>
      </c>
      <c r="H52" s="69">
        <f t="shared" si="5"/>
        <v>1.4444444444444446</v>
      </c>
    </row>
    <row r="53" spans="1:8" ht="12.75" outlineLevel="1">
      <c r="A53" s="28">
        <v>42891</v>
      </c>
      <c r="B53" s="29">
        <v>42895</v>
      </c>
      <c r="C53" s="33">
        <f t="shared" si="19"/>
        <v>0.32291666666666674</v>
      </c>
      <c r="D53" s="33">
        <f t="shared" si="20"/>
        <v>0.32291666666666674</v>
      </c>
      <c r="E53" s="33">
        <f t="shared" si="21"/>
        <v>0.19444444444444436</v>
      </c>
      <c r="F53" s="33">
        <f t="shared" si="22"/>
        <v>0.32291666666666674</v>
      </c>
      <c r="G53" s="33">
        <f t="shared" si="23"/>
        <v>0.28125</v>
      </c>
      <c r="H53" s="69">
        <f t="shared" si="5"/>
        <v>1.4444444444444446</v>
      </c>
    </row>
    <row r="54" spans="1:8" ht="12.75" outlineLevel="1">
      <c r="A54" s="28">
        <v>42898</v>
      </c>
      <c r="B54" s="29">
        <v>42902</v>
      </c>
      <c r="C54" s="33">
        <f t="shared" si="19"/>
        <v>0.32291666666666674</v>
      </c>
      <c r="D54" s="33">
        <f t="shared" si="20"/>
        <v>0.32291666666666674</v>
      </c>
      <c r="E54" s="33">
        <f t="shared" si="21"/>
        <v>0.19444444444444436</v>
      </c>
      <c r="F54" s="33">
        <f t="shared" si="22"/>
        <v>0.32291666666666674</v>
      </c>
      <c r="G54" s="33">
        <f t="shared" si="23"/>
        <v>0.28125</v>
      </c>
      <c r="H54" s="69">
        <f t="shared" si="5"/>
        <v>1.4444444444444446</v>
      </c>
    </row>
    <row r="55" spans="1:8" ht="12.75" outlineLevel="1">
      <c r="A55" s="28">
        <v>42905</v>
      </c>
      <c r="B55" s="29">
        <v>42909</v>
      </c>
      <c r="C55" s="33">
        <f t="shared" si="19"/>
        <v>0.32291666666666674</v>
      </c>
      <c r="D55" s="33">
        <f t="shared" si="20"/>
        <v>0.32291666666666674</v>
      </c>
      <c r="E55" s="33">
        <f t="shared" si="21"/>
        <v>0.19444444444444436</v>
      </c>
      <c r="F55" s="33">
        <f t="shared" si="22"/>
        <v>0.32291666666666674</v>
      </c>
      <c r="G55" s="33">
        <f t="shared" si="23"/>
        <v>0.28125</v>
      </c>
      <c r="H55" s="69">
        <f t="shared" si="5"/>
        <v>1.4444444444444446</v>
      </c>
    </row>
    <row r="56" spans="1:8" ht="12.75" outlineLevel="1">
      <c r="A56" s="28">
        <v>42912</v>
      </c>
      <c r="B56" s="29">
        <v>42916</v>
      </c>
      <c r="C56" s="33">
        <f t="shared" si="19"/>
        <v>0.32291666666666674</v>
      </c>
      <c r="D56" s="33">
        <f t="shared" si="20"/>
        <v>0.32291666666666674</v>
      </c>
      <c r="E56" s="33">
        <f t="shared" si="21"/>
        <v>0.19444444444444436</v>
      </c>
      <c r="F56" s="33">
        <f t="shared" si="22"/>
        <v>0.32291666666666674</v>
      </c>
      <c r="G56" s="33">
        <f t="shared" si="23"/>
        <v>0.28125</v>
      </c>
      <c r="H56" s="69">
        <f t="shared" si="5"/>
        <v>1.4444444444444446</v>
      </c>
    </row>
    <row r="57" spans="1:8" ht="12.75" outlineLevel="1">
      <c r="A57" s="28">
        <v>42919</v>
      </c>
      <c r="B57" s="29">
        <v>42923</v>
      </c>
      <c r="C57" s="32"/>
      <c r="D57" s="32"/>
      <c r="E57" s="32"/>
      <c r="F57" s="32"/>
      <c r="G57" s="32"/>
      <c r="H57" s="69">
        <f t="shared" si="5"/>
        <v>0</v>
      </c>
    </row>
    <row r="58" spans="1:8" ht="12.75" outlineLevel="1">
      <c r="A58" s="28">
        <v>42926</v>
      </c>
      <c r="B58" s="29">
        <v>42930</v>
      </c>
      <c r="C58" s="32"/>
      <c r="D58" s="32"/>
      <c r="E58" s="32"/>
      <c r="F58" s="32"/>
      <c r="G58" s="32"/>
      <c r="H58" s="69">
        <f t="shared" si="5"/>
        <v>0</v>
      </c>
    </row>
    <row r="59" spans="1:8" ht="12.75" outlineLevel="1">
      <c r="A59" s="28">
        <v>42933</v>
      </c>
      <c r="B59" s="29">
        <v>42937</v>
      </c>
      <c r="C59" s="103"/>
      <c r="D59" s="103"/>
      <c r="E59" s="103"/>
      <c r="F59" s="103"/>
      <c r="G59" s="103"/>
      <c r="H59" s="69">
        <f t="shared" si="5"/>
        <v>0</v>
      </c>
    </row>
    <row r="60" spans="1:8" ht="12.75" outlineLevel="1">
      <c r="A60" s="28">
        <v>42940</v>
      </c>
      <c r="B60" s="29">
        <v>42944</v>
      </c>
      <c r="C60" s="103"/>
      <c r="D60" s="103"/>
      <c r="E60" s="103"/>
      <c r="F60" s="103"/>
      <c r="G60" s="103"/>
      <c r="H60" s="69">
        <f t="shared" si="5"/>
        <v>0</v>
      </c>
    </row>
    <row r="61" spans="1:8" ht="12.75" outlineLevel="1">
      <c r="A61" s="28">
        <v>42947</v>
      </c>
      <c r="B61" s="29">
        <v>42951</v>
      </c>
      <c r="C61" s="103"/>
      <c r="D61" s="103"/>
      <c r="E61" s="103"/>
      <c r="F61" s="103"/>
      <c r="G61" s="103"/>
      <c r="H61" s="69">
        <f t="shared" si="5"/>
        <v>0</v>
      </c>
    </row>
    <row r="62" spans="1:8" ht="12.75" outlineLevel="1">
      <c r="A62" s="28">
        <v>42954</v>
      </c>
      <c r="B62" s="29">
        <v>42958</v>
      </c>
      <c r="C62" s="103"/>
      <c r="D62" s="103"/>
      <c r="E62" s="103"/>
      <c r="F62" s="103"/>
      <c r="G62" s="103"/>
      <c r="H62" s="69">
        <f t="shared" si="5"/>
        <v>0</v>
      </c>
    </row>
    <row r="63" spans="1:8" ht="12.75" outlineLevel="1">
      <c r="A63" s="28">
        <v>42961</v>
      </c>
      <c r="B63" s="29">
        <v>42965</v>
      </c>
      <c r="C63" s="103"/>
      <c r="D63" s="103"/>
      <c r="E63" s="103"/>
      <c r="F63" s="103"/>
      <c r="G63" s="103"/>
      <c r="H63" s="69">
        <f t="shared" si="5"/>
        <v>0</v>
      </c>
    </row>
    <row r="64" spans="1:8" ht="12.75" outlineLevel="1">
      <c r="A64" s="38">
        <v>42968</v>
      </c>
      <c r="B64" s="29">
        <v>42972</v>
      </c>
      <c r="C64" s="103"/>
      <c r="D64" s="103"/>
      <c r="E64" s="103"/>
      <c r="F64" s="103"/>
      <c r="G64" s="103"/>
      <c r="H64" s="69">
        <f t="shared" si="5"/>
        <v>0</v>
      </c>
    </row>
    <row r="65" spans="1:8" ht="12.75" outlineLevel="1">
      <c r="A65" s="28">
        <v>42975</v>
      </c>
      <c r="B65" s="29">
        <v>42978</v>
      </c>
      <c r="C65" s="103"/>
      <c r="D65" s="103"/>
      <c r="E65" s="103"/>
      <c r="F65" s="103"/>
      <c r="G65" s="103"/>
      <c r="H65" s="69">
        <f t="shared" si="5"/>
        <v>0</v>
      </c>
    </row>
    <row r="66" spans="1:8" ht="6" customHeight="1">
      <c r="A66" s="39"/>
      <c r="B66" s="39"/>
      <c r="C66" s="40"/>
      <c r="D66" s="40"/>
      <c r="E66" s="41"/>
      <c r="F66" s="41"/>
      <c r="G66" s="41"/>
      <c r="H66" s="40"/>
    </row>
    <row r="67" spans="1:8" ht="15" customHeight="1">
      <c r="A67" s="70"/>
      <c r="B67" s="116" t="s">
        <v>32</v>
      </c>
      <c r="C67" s="116"/>
      <c r="D67" s="116"/>
      <c r="E67" s="116"/>
      <c r="F67" s="62">
        <v>0.08333333333333333</v>
      </c>
      <c r="G67" s="71" t="s">
        <v>35</v>
      </c>
      <c r="H67" s="72" t="s">
        <v>35</v>
      </c>
    </row>
    <row r="68" spans="1:8" ht="15" customHeight="1">
      <c r="A68" s="109" t="s">
        <v>34</v>
      </c>
      <c r="B68" s="111"/>
      <c r="C68" s="109" t="s">
        <v>33</v>
      </c>
      <c r="D68" s="110"/>
      <c r="E68" s="73" t="s">
        <v>39</v>
      </c>
      <c r="F68" s="73" t="s">
        <v>44</v>
      </c>
      <c r="G68" s="74" t="s">
        <v>36</v>
      </c>
      <c r="H68" s="74" t="s">
        <v>37</v>
      </c>
    </row>
    <row r="69" spans="1:8" ht="12.75" customHeight="1">
      <c r="A69" s="108" t="s">
        <v>58</v>
      </c>
      <c r="B69" s="108"/>
      <c r="C69" s="107" t="s">
        <v>31</v>
      </c>
      <c r="D69" s="107"/>
      <c r="E69" s="63" t="str">
        <f>IF(E71=TRUE,"OUI","NON")</f>
        <v>OUI</v>
      </c>
      <c r="F69" s="63" t="str">
        <f>IF(F71=TRUE,"OUI","NON")</f>
        <v>NON</v>
      </c>
      <c r="G69" s="95">
        <v>0.125</v>
      </c>
      <c r="H69" s="69">
        <f>IF(G69=0,0,IF(E71=TRUE,IF(F71=TRUE,(G69-$F$67)*1.2+$F$67*1.5,G69*1.2),G69))</f>
        <v>0.15</v>
      </c>
    </row>
    <row r="70" spans="1:8" ht="12.75" customHeight="1">
      <c r="A70" s="75" t="s">
        <v>38</v>
      </c>
      <c r="D70" s="42"/>
      <c r="E70" s="43" t="b">
        <v>0</v>
      </c>
      <c r="F70" s="43" t="b">
        <v>0</v>
      </c>
      <c r="G70" s="96" t="s">
        <v>56</v>
      </c>
      <c r="H70" s="40"/>
    </row>
    <row r="71" spans="1:236" ht="12.75" customHeight="1">
      <c r="A71" s="76" t="s">
        <v>45</v>
      </c>
      <c r="D71" s="20"/>
      <c r="E71" s="44" t="b">
        <v>1</v>
      </c>
      <c r="F71" s="44" t="b"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</row>
    <row r="72" spans="1:8" ht="6" customHeight="1">
      <c r="A72" s="45"/>
      <c r="B72" s="45"/>
      <c r="C72" s="41"/>
      <c r="D72" s="41"/>
      <c r="E72" s="41"/>
      <c r="F72" s="41"/>
      <c r="G72" s="41"/>
      <c r="H72" s="46"/>
    </row>
    <row r="73" spans="1:8" ht="12.75">
      <c r="A73" s="112" t="s">
        <v>10</v>
      </c>
      <c r="B73" s="112"/>
      <c r="C73" s="113"/>
      <c r="D73" s="100">
        <f>COUNTIF(C12:G65,"=chômé")</f>
        <v>0</v>
      </c>
      <c r="E73" s="66" t="s">
        <v>11</v>
      </c>
      <c r="F73" s="48"/>
      <c r="G73" s="48"/>
      <c r="H73" s="67">
        <f>SUM(H12:H65,H69:H69)</f>
        <v>54.00069444444442</v>
      </c>
    </row>
    <row r="74" spans="1:8" ht="12.75">
      <c r="A74" s="112" t="s">
        <v>12</v>
      </c>
      <c r="B74" s="112"/>
      <c r="C74" s="113"/>
      <c r="D74" s="49">
        <v>6</v>
      </c>
      <c r="E74" s="66" t="s">
        <v>14</v>
      </c>
      <c r="F74" s="48"/>
      <c r="G74" s="48"/>
      <c r="H74" s="68" t="str">
        <f>IF(H73&lt;=H10,"- "," ")&amp;TEXT(ABS(H73-H10),"[hh]:mm")</f>
        <v> 15:01</v>
      </c>
    </row>
    <row r="75" spans="1:8" ht="12.75">
      <c r="A75" s="112" t="s">
        <v>13</v>
      </c>
      <c r="B75" s="112"/>
      <c r="C75" s="113"/>
      <c r="D75" s="64">
        <f>COUNTIF(C12:G65,"=ca")</f>
        <v>15</v>
      </c>
      <c r="E75" s="117"/>
      <c r="F75" s="118"/>
      <c r="G75" s="118"/>
      <c r="H75" s="50"/>
    </row>
    <row r="76" spans="1:8" ht="12.75">
      <c r="A76" s="112" t="s">
        <v>17</v>
      </c>
      <c r="B76" s="112"/>
      <c r="C76" s="113"/>
      <c r="D76" s="65">
        <f>COUNTIF(C12:G65,"=rtt")</f>
        <v>16</v>
      </c>
      <c r="H76" s="50"/>
    </row>
    <row r="77" spans="1:8" ht="12.75" customHeight="1">
      <c r="A77" s="114" t="s">
        <v>54</v>
      </c>
      <c r="B77" s="114"/>
      <c r="C77" s="115"/>
      <c r="D77" s="93">
        <f>COUNTIF(C13:G65,"=cmo")</f>
        <v>0</v>
      </c>
      <c r="E77" s="54" t="s">
        <v>59</v>
      </c>
      <c r="G77" s="52"/>
      <c r="H77" s="52"/>
    </row>
    <row r="78" spans="1:8" ht="12.75">
      <c r="A78" s="114" t="s">
        <v>55</v>
      </c>
      <c r="B78" s="114"/>
      <c r="C78" s="115"/>
      <c r="D78" s="94">
        <f>COUNTIF(C13:G65,"=récup")</f>
        <v>0</v>
      </c>
      <c r="E78" s="53"/>
      <c r="F78" s="53"/>
      <c r="G78" s="53"/>
      <c r="H78" s="53"/>
    </row>
    <row r="79" spans="1:8" ht="12.75" customHeight="1">
      <c r="A79" s="47"/>
      <c r="B79" s="47"/>
      <c r="C79" s="47"/>
      <c r="D79" s="51"/>
      <c r="F79" s="55" t="s">
        <v>15</v>
      </c>
      <c r="H79" s="56" t="s">
        <v>61</v>
      </c>
    </row>
    <row r="80" spans="1:8" ht="12.75" customHeight="1">
      <c r="A80" s="119" t="str">
        <f>IF(H73=H10,"",IF(H73&lt;H10,"Les "&amp;TEXT(ABS(H73-H10),"[hh]:mm")&amp;" heures annuelles restant dues seront réservées aux pics d'activité","Les "&amp;TEXT(ABS(H73-H10),"[hh]:mm")&amp;" heures annuelles en dépassement alimenteront un droit à autorisation spéciale d'absence ou à récupération de congés annuels si ces derniers sont inférieurs à  45 jours"))</f>
        <v>Les 15:01 heures annuelles en dépassement alimenteront un droit à autorisation spéciale d'absence ou à récupération de congés annuels si ces derniers sont inférieurs à  45 jours</v>
      </c>
      <c r="B80" s="119"/>
      <c r="C80" s="119"/>
      <c r="D80" s="119"/>
      <c r="E80" s="119"/>
      <c r="G80" s="52"/>
      <c r="H80" s="52"/>
    </row>
    <row r="81" spans="1:8" ht="12.75" customHeight="1">
      <c r="A81" s="119"/>
      <c r="B81" s="119"/>
      <c r="C81" s="119"/>
      <c r="D81" s="119"/>
      <c r="E81" s="119"/>
      <c r="G81" s="52"/>
      <c r="H81" s="52"/>
    </row>
    <row r="82" spans="1:10" ht="12.75">
      <c r="A82" s="119"/>
      <c r="B82" s="119"/>
      <c r="C82" s="119"/>
      <c r="D82" s="119"/>
      <c r="E82" s="119"/>
      <c r="F82" s="101" t="str">
        <f>INDEX(ADMINT,H1)</f>
        <v>AGENT 2</v>
      </c>
      <c r="H82" s="56" t="s">
        <v>62</v>
      </c>
      <c r="J82" s="56"/>
    </row>
    <row r="83" spans="6:8" ht="12.75">
      <c r="F83" s="56"/>
      <c r="H83" s="57"/>
    </row>
    <row r="84" spans="1:2" ht="12.75">
      <c r="A84" s="58"/>
      <c r="B84" s="59"/>
    </row>
  </sheetData>
  <sheetProtection/>
  <mergeCells count="14">
    <mergeCell ref="A1:H1"/>
    <mergeCell ref="B67:E67"/>
    <mergeCell ref="A68:B68"/>
    <mergeCell ref="C68:D68"/>
    <mergeCell ref="A69:B69"/>
    <mergeCell ref="C69:D69"/>
    <mergeCell ref="A73:C73"/>
    <mergeCell ref="E75:G75"/>
    <mergeCell ref="A80:E82"/>
    <mergeCell ref="A77:C77"/>
    <mergeCell ref="A78:C78"/>
    <mergeCell ref="A74:C74"/>
    <mergeCell ref="A75:C75"/>
    <mergeCell ref="A76:C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intendance</dc:creator>
  <cp:keywords/>
  <dc:description/>
  <cp:lastModifiedBy>Pat</cp:lastModifiedBy>
  <cp:lastPrinted>2016-09-22T13:47:15Z</cp:lastPrinted>
  <dcterms:created xsi:type="dcterms:W3CDTF">2007-06-21T07:05:07Z</dcterms:created>
  <dcterms:modified xsi:type="dcterms:W3CDTF">2016-10-21T12:17:53Z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