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Convocation" sheetId="1" r:id="rId1"/>
    <sheet name="Résultat FdL" sheetId="2" r:id="rId2"/>
    <sheet name="Rapport Directeur" sheetId="3" r:id="rId3"/>
  </sheets>
  <definedNames>
    <definedName name="Excel_BuiltIn_Print_Area_1">'Résultat FdL'!$A$1:$Z$47</definedName>
    <definedName name="Excel_BuiltIn_Print_Area_11">'Résultat FdL'!$A$1:$Z$47</definedName>
    <definedName name="_xlnm.Print_Area" localSheetId="1">'Résultat FdL'!$A$1:$AA$40</definedName>
  </definedNames>
  <calcPr fullCalcOnLoad="1"/>
</workbook>
</file>

<file path=xl/sharedStrings.xml><?xml version="1.0" encoding="utf-8"?>
<sst xmlns="http://schemas.openxmlformats.org/spreadsheetml/2006/main" count="132" uniqueCount="115">
  <si>
    <t>CONVOCATION DES COMPÉTITEURS</t>
  </si>
  <si>
    <t>INFORMATION AU PRÉSIDENT</t>
  </si>
  <si>
    <t>DU CLUB ORGANISATEUR</t>
  </si>
  <si>
    <t>FINALE DE LIGUE</t>
  </si>
  <si>
    <t>Mode de jeu :</t>
  </si>
  <si>
    <t>3-Bandes</t>
  </si>
  <si>
    <t>Catégorie :</t>
  </si>
  <si>
    <t>R2</t>
  </si>
  <si>
    <t>Distance :</t>
  </si>
  <si>
    <t>15 Pts</t>
  </si>
  <si>
    <t>Club :</t>
  </si>
  <si>
    <t>B.C. ARCACHONNAIS</t>
  </si>
  <si>
    <t>Adresse :</t>
  </si>
  <si>
    <t>2 bis allée Stora - 33120 Arcachon</t>
  </si>
  <si>
    <t>Tél :</t>
  </si>
  <si>
    <t>05 56 83 70 73</t>
  </si>
  <si>
    <t>Date :</t>
  </si>
  <si>
    <t>Heure de convocation :</t>
  </si>
  <si>
    <t>13h30</t>
  </si>
  <si>
    <t>POULE UNIQUE DE 3 JOUEURS - MATCHS ALLER SIMPLES</t>
  </si>
  <si>
    <t xml:space="preserve"> Limitation de reprises : 60 reprises
Reprise égalisatrice - Pas de prolongations</t>
  </si>
  <si>
    <t>Joueurs engagés</t>
  </si>
  <si>
    <t>Nom - Prénom</t>
  </si>
  <si>
    <t xml:space="preserve"> N° Licence</t>
  </si>
  <si>
    <t>Club</t>
  </si>
  <si>
    <t>Moyenne</t>
  </si>
  <si>
    <t>LACOME-ALLILAIRE  Clément</t>
  </si>
  <si>
    <t>137949T</t>
  </si>
  <si>
    <t>Mios</t>
  </si>
  <si>
    <t>CHOPIN Jean-Pierre</t>
  </si>
  <si>
    <t>131111T</t>
  </si>
  <si>
    <t>Mont-de-Marsan</t>
  </si>
  <si>
    <t>LEPLUS Nicolas</t>
  </si>
  <si>
    <t>132134C</t>
  </si>
  <si>
    <t>ASPTT BCB</t>
  </si>
  <si>
    <t>Tenue conforme au Code Sportif exigée</t>
  </si>
  <si>
    <t>TABLEAU CHRONOLOGIQUE DES MATCHES</t>
  </si>
  <si>
    <t>Heure</t>
  </si>
  <si>
    <t xml:space="preserve">MATCH 1  </t>
  </si>
  <si>
    <t>Pts</t>
  </si>
  <si>
    <t>Rep</t>
  </si>
  <si>
    <t>Moy</t>
  </si>
  <si>
    <t>Sér</t>
  </si>
  <si>
    <t>Pmch</t>
  </si>
  <si>
    <t>14h</t>
  </si>
  <si>
    <t>MATCH 2</t>
  </si>
  <si>
    <t>15h30</t>
  </si>
  <si>
    <r>
      <t>Mode de jeu</t>
    </r>
    <r>
      <rPr>
        <b/>
        <sz val="10"/>
        <rFont val="Arial"/>
        <family val="2"/>
      </rPr>
      <t xml:space="preserve"> :</t>
    </r>
  </si>
  <si>
    <r>
      <t>Catégorie</t>
    </r>
    <r>
      <rPr>
        <b/>
        <sz val="10"/>
        <rFont val="Arial"/>
        <family val="2"/>
      </rPr>
      <t xml:space="preserve"> :</t>
    </r>
  </si>
  <si>
    <r>
      <t>Distance</t>
    </r>
    <r>
      <rPr>
        <b/>
        <sz val="10"/>
        <rFont val="Comic Sans MS"/>
        <family val="4"/>
      </rPr>
      <t xml:space="preserve"> :</t>
    </r>
  </si>
  <si>
    <r>
      <t>Lieu de l'épreuve</t>
    </r>
    <r>
      <rPr>
        <b/>
        <sz val="10"/>
        <rFont val="Arial"/>
        <family val="2"/>
      </rPr>
      <t xml:space="preserve"> :</t>
    </r>
  </si>
  <si>
    <r>
      <t>Date</t>
    </r>
    <r>
      <rPr>
        <b/>
        <sz val="10"/>
        <rFont val="Arial"/>
        <family val="2"/>
      </rPr>
      <t xml:space="preserve"> :</t>
    </r>
  </si>
  <si>
    <t>MATCH 3</t>
  </si>
  <si>
    <t>17h</t>
  </si>
  <si>
    <t>N° arriv</t>
  </si>
  <si>
    <t>Class FdL</t>
  </si>
  <si>
    <t>Nom et prénom</t>
  </si>
  <si>
    <t>N° licence</t>
  </si>
  <si>
    <t>Moyennes</t>
  </si>
  <si>
    <t>Série</t>
  </si>
  <si>
    <t>Match</t>
  </si>
  <si>
    <t>Gén.</t>
  </si>
  <si>
    <t>Part.</t>
  </si>
  <si>
    <t>Les joueurs déclarés forfaits doivent figurer dans ce cadre</t>
  </si>
  <si>
    <t>1er tour</t>
  </si>
  <si>
    <t>2° tour</t>
  </si>
  <si>
    <t>3° tour</t>
  </si>
  <si>
    <t xml:space="preserve">Directeur de jeu </t>
  </si>
  <si>
    <r>
      <t>Arbitres</t>
    </r>
    <r>
      <rPr>
        <i/>
        <sz val="9"/>
        <rFont val="Arial"/>
        <family val="2"/>
      </rPr>
      <t xml:space="preserve"> (ne pas inscrire les marqueurs)</t>
    </r>
  </si>
  <si>
    <t>Boureau Véronique</t>
  </si>
  <si>
    <t>Carneiro</t>
  </si>
  <si>
    <t>Le Calvé</t>
  </si>
  <si>
    <t>Responsable arbitrage</t>
  </si>
  <si>
    <t>Condemine</t>
  </si>
  <si>
    <t>Carneiro Armindo</t>
  </si>
  <si>
    <r>
      <t>IMPORTANT</t>
    </r>
    <r>
      <rPr>
        <b/>
        <sz val="10"/>
        <rFont val="Arial"/>
        <family val="2"/>
      </rPr>
      <t xml:space="preserve"> : cette feuille de résultats doit être transmise sous 48 h. par e-mail aux responsables ci-dessous.</t>
    </r>
  </si>
  <si>
    <t>Responsable du Secteur Sud-Ouest</t>
  </si>
  <si>
    <t xml:space="preserve">François Pouilhe </t>
  </si>
  <si>
    <t>francois.pouilhe@wanadoo.fr</t>
  </si>
  <si>
    <t>Président de la Ligue</t>
  </si>
  <si>
    <t>Serge Vera</t>
  </si>
  <si>
    <t>sergevera1@orange.fr</t>
  </si>
  <si>
    <t>Responsable de la CSCL</t>
  </si>
  <si>
    <t>André Labourgade</t>
  </si>
  <si>
    <t>labourgade.andre@wanadoo.fr</t>
  </si>
  <si>
    <t>Gestion des Rankings</t>
  </si>
  <si>
    <t>Cadre</t>
  </si>
  <si>
    <t>Robert Pla</t>
  </si>
  <si>
    <t>pla.robert@orange.fr</t>
  </si>
  <si>
    <t>Partie Libre</t>
  </si>
  <si>
    <t>Serge Nicolas</t>
  </si>
  <si>
    <t>sergenicolas64@gmail.com</t>
  </si>
  <si>
    <t>1-Bande / 3-Bandes N3-Rég.</t>
  </si>
  <si>
    <t>Jean-Pierre Cagniot</t>
  </si>
  <si>
    <t>cagniot.jp@gmail.com</t>
  </si>
  <si>
    <t>3-Bandes N1 / N2</t>
  </si>
  <si>
    <t>Hervé Lacombe</t>
  </si>
  <si>
    <t>herve.quarantesept@orange.fr</t>
  </si>
  <si>
    <t>5-Quilles</t>
  </si>
  <si>
    <t>Michel Bergougnoux</t>
  </si>
  <si>
    <t>michel.bergougnoux@atos.net</t>
  </si>
  <si>
    <t xml:space="preserve">FICHE DE RENSEIGNEMENTS DU TOURNOI </t>
  </si>
  <si>
    <t>Cette fiche, à saisir par le Directeur de jeu, a pour but de renseigner les dirigeants de la Ligue sur le déroulement des
compétitions et, le cas échéant, d'initialiser les dossiers de discipline au regard des articles du Code Sportif de la FFB.
Joindre les feuilles annexes dans les cas d'explications détaillées.</t>
  </si>
  <si>
    <t>Finale de Ligue</t>
  </si>
  <si>
    <t>Lieu :</t>
  </si>
  <si>
    <t>Directeur de jeu :</t>
  </si>
  <si>
    <t>Responsable de l'arbitrage :</t>
  </si>
  <si>
    <t>Joueurs Forfaits</t>
  </si>
  <si>
    <t>Nom</t>
  </si>
  <si>
    <t>Prénom</t>
  </si>
  <si>
    <t>N° Licence</t>
  </si>
  <si>
    <t>Motifs</t>
  </si>
  <si>
    <t>Observations générales sur le tournoi (mentionner tout incident)</t>
  </si>
  <si>
    <t>RAS</t>
  </si>
  <si>
    <t>Incidents survenus lors des matchs (mentionner tout incident)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</si>
</sst>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mmmm\ yyyy"/>
    <numFmt numFmtId="165" formatCode="#,##0.000"/>
    <numFmt numFmtId="166" formatCode="0.000"/>
    <numFmt numFmtId="167" formatCode="0;0;\ "/>
    <numFmt numFmtId="168" formatCode="d\-mmm\-yy"/>
  </numFmts>
  <fonts count="46">
    <font>
      <sz val="12"/>
      <name val="Arial"/>
      <family val="2"/>
    </font>
    <font>
      <sz val="10"/>
      <name val="Arial"/>
      <family val="0"/>
    </font>
    <font>
      <b/>
      <sz val="10"/>
      <name val="Arial"/>
      <family val="2"/>
    </font>
    <font>
      <b/>
      <sz val="14"/>
      <color indexed="9"/>
      <name val="Arial"/>
      <family val="2"/>
    </font>
    <font>
      <b/>
      <sz val="14"/>
      <name val="Arial"/>
      <family val="2"/>
    </font>
    <font>
      <b/>
      <sz val="36"/>
      <color indexed="9"/>
      <name val="Arial"/>
      <family val="2"/>
    </font>
    <font>
      <b/>
      <sz val="18"/>
      <color indexed="12"/>
      <name val="Arial"/>
      <family val="2"/>
    </font>
    <font>
      <b/>
      <u val="single"/>
      <sz val="16"/>
      <color indexed="10"/>
      <name val="Arial"/>
      <family val="2"/>
    </font>
    <font>
      <b/>
      <sz val="20"/>
      <name val="Arial"/>
      <family val="2"/>
    </font>
    <font>
      <b/>
      <sz val="16"/>
      <color indexed="10"/>
      <name val="Arial"/>
      <family val="2"/>
    </font>
    <font>
      <b/>
      <sz val="16"/>
      <name val="Arial"/>
      <family val="2"/>
    </font>
    <font>
      <b/>
      <sz val="12"/>
      <name val="Arial"/>
      <family val="2"/>
    </font>
    <font>
      <b/>
      <sz val="16"/>
      <color indexed="12"/>
      <name val="Comic Sans MS"/>
      <family val="4"/>
    </font>
    <font>
      <b/>
      <u val="single"/>
      <sz val="14"/>
      <color indexed="10"/>
      <name val="Arial"/>
      <family val="2"/>
    </font>
    <font>
      <sz val="8"/>
      <name val="Arial"/>
      <family val="2"/>
    </font>
    <font>
      <b/>
      <sz val="8"/>
      <name val="Arial"/>
      <family val="2"/>
    </font>
    <font>
      <b/>
      <sz val="30"/>
      <color indexed="9"/>
      <name val="Comic Sans MS"/>
      <family val="4"/>
    </font>
    <font>
      <b/>
      <sz val="10"/>
      <name val="Comic Sans MS"/>
      <family val="4"/>
    </font>
    <font>
      <b/>
      <sz val="9"/>
      <name val="Comic Sans MS"/>
      <family val="4"/>
    </font>
    <font>
      <sz val="8"/>
      <name val="Comic Sans MS"/>
      <family val="4"/>
    </font>
    <font>
      <i/>
      <sz val="10"/>
      <name val="Comic Sans MS"/>
      <family val="4"/>
    </font>
    <font>
      <i/>
      <sz val="7"/>
      <name val="Comic Sans MS"/>
      <family val="4"/>
    </font>
    <font>
      <sz val="9"/>
      <name val="Arial"/>
      <family val="2"/>
    </font>
    <font>
      <b/>
      <u val="single"/>
      <sz val="10"/>
      <name val="Comic Sans MS"/>
      <family val="4"/>
    </font>
    <font>
      <b/>
      <u val="single"/>
      <sz val="10"/>
      <name val="Arial"/>
      <family val="2"/>
    </font>
    <font>
      <b/>
      <sz val="12"/>
      <color indexed="12"/>
      <name val="Comic Sans MS"/>
      <family val="4"/>
    </font>
    <font>
      <sz val="10"/>
      <name val="Comic Sans MS"/>
      <family val="4"/>
    </font>
    <font>
      <b/>
      <sz val="8"/>
      <name val="Comic Sans MS"/>
      <family val="4"/>
    </font>
    <font>
      <b/>
      <sz val="11"/>
      <name val="Comic Sans MS"/>
      <family val="4"/>
    </font>
    <font>
      <b/>
      <sz val="7"/>
      <name val="Arial"/>
      <family val="2"/>
    </font>
    <font>
      <b/>
      <sz val="7"/>
      <name val="Comic Sans MS"/>
      <family val="4"/>
    </font>
    <font>
      <b/>
      <sz val="11"/>
      <color indexed="12"/>
      <name val="Arial"/>
      <family val="2"/>
    </font>
    <font>
      <b/>
      <sz val="14"/>
      <color indexed="10"/>
      <name val="Arial"/>
      <family val="2"/>
    </font>
    <font>
      <sz val="10"/>
      <color indexed="10"/>
      <name val="Arial"/>
      <family val="2"/>
    </font>
    <font>
      <b/>
      <sz val="9"/>
      <name val="Arial"/>
      <family val="2"/>
    </font>
    <font>
      <sz val="8"/>
      <color indexed="9"/>
      <name val="Arial"/>
      <family val="2"/>
    </font>
    <font>
      <b/>
      <sz val="10"/>
      <color indexed="21"/>
      <name val="Arial"/>
      <family val="2"/>
    </font>
    <font>
      <b/>
      <sz val="10"/>
      <color indexed="12"/>
      <name val="Arial"/>
      <family val="2"/>
    </font>
    <font>
      <b/>
      <sz val="11"/>
      <name val="Arial"/>
      <family val="2"/>
    </font>
    <font>
      <i/>
      <sz val="9"/>
      <name val="Arial"/>
      <family val="2"/>
    </font>
    <font>
      <b/>
      <i/>
      <sz val="12"/>
      <name val="Arial"/>
      <family val="2"/>
    </font>
    <font>
      <b/>
      <u val="single"/>
      <sz val="8"/>
      <name val="Comic Sans MS"/>
      <family val="4"/>
    </font>
    <font>
      <sz val="10"/>
      <color indexed="12"/>
      <name val="Arial"/>
      <family val="2"/>
    </font>
    <font>
      <u val="single"/>
      <sz val="9"/>
      <color indexed="12"/>
      <name val="Arial"/>
      <family val="2"/>
    </font>
    <font>
      <b/>
      <sz val="12"/>
      <name val="Comic Sans MS"/>
      <family val="4"/>
    </font>
    <font>
      <i/>
      <sz val="8"/>
      <name val="Comic Sans MS"/>
      <family val="4"/>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22"/>
        <bgColor indexed="64"/>
      </patternFill>
    </fill>
    <fill>
      <patternFill patternType="solid">
        <fgColor indexed="21"/>
        <bgColor indexed="64"/>
      </patternFill>
    </fill>
  </fills>
  <borders count="79">
    <border>
      <left/>
      <right/>
      <top/>
      <bottom/>
      <diagonal/>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hair">
        <color indexed="8"/>
      </bottom>
    </border>
    <border>
      <left style="double">
        <color indexed="8"/>
      </left>
      <right>
        <color indexed="63"/>
      </right>
      <top>
        <color indexed="63"/>
      </top>
      <bottom style="double">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double">
        <color indexed="8"/>
      </right>
      <top style="thin">
        <color indexed="8"/>
      </top>
      <bottom style="hair">
        <color indexed="8"/>
      </bottom>
    </border>
    <border>
      <left style="double">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double">
        <color indexed="8"/>
      </right>
      <top style="hair">
        <color indexed="8"/>
      </top>
      <bottom style="hair">
        <color indexed="8"/>
      </bottom>
    </border>
    <border>
      <left style="double">
        <color indexed="8"/>
      </left>
      <right style="thin">
        <color indexed="8"/>
      </right>
      <top style="hair">
        <color indexed="8"/>
      </top>
      <bottom style="double">
        <color indexed="8"/>
      </bottom>
    </border>
    <border>
      <left style="thin">
        <color indexed="8"/>
      </left>
      <right style="thin">
        <color indexed="8"/>
      </right>
      <top style="hair">
        <color indexed="8"/>
      </top>
      <bottom style="double">
        <color indexed="8"/>
      </bottom>
    </border>
    <border>
      <left style="thin">
        <color indexed="8"/>
      </left>
      <right style="double">
        <color indexed="8"/>
      </right>
      <top style="hair">
        <color indexed="8"/>
      </top>
      <bottom style="double">
        <color indexed="8"/>
      </bottom>
    </border>
    <border>
      <left style="double">
        <color indexed="8"/>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double">
        <color indexed="8"/>
      </right>
      <top>
        <color indexed="63"/>
      </top>
      <bottom>
        <color indexed="63"/>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medium">
        <color indexed="8"/>
      </left>
      <right>
        <color indexed="63"/>
      </right>
      <top style="double">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double">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double">
        <color indexed="8"/>
      </left>
      <right style="medium">
        <color indexed="8"/>
      </right>
      <top style="thin">
        <color indexed="8"/>
      </top>
      <bottom style="double">
        <color indexed="8"/>
      </bottom>
    </border>
    <border>
      <left style="medium">
        <color indexed="8"/>
      </left>
      <right style="medium">
        <color indexed="8"/>
      </right>
      <top style="thin">
        <color indexed="8"/>
      </top>
      <bottom style="double">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thin">
        <color indexed="8"/>
      </top>
      <bottom style="double">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style="double">
        <color indexed="8"/>
      </right>
      <top>
        <color indexed="63"/>
      </top>
      <bottom style="hair">
        <color indexed="8"/>
      </bottom>
    </border>
    <border>
      <left style="double">
        <color indexed="8"/>
      </left>
      <right style="double">
        <color indexed="8"/>
      </right>
      <top style="double">
        <color indexed="8"/>
      </top>
      <bottom style="thin">
        <color indexed="8"/>
      </bottom>
    </border>
    <border>
      <left style="double">
        <color indexed="8"/>
      </left>
      <right style="medium">
        <color indexed="8"/>
      </right>
      <top style="double">
        <color indexed="8"/>
      </top>
      <bottom style="medium">
        <color indexed="8"/>
      </bottom>
    </border>
    <border>
      <left>
        <color indexed="63"/>
      </left>
      <right>
        <color indexed="63"/>
      </right>
      <top style="double">
        <color indexed="8"/>
      </top>
      <bottom style="medium">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color indexed="63"/>
      </right>
      <top style="double">
        <color indexed="8"/>
      </top>
      <bottom>
        <color indexed="63"/>
      </bottom>
    </border>
    <border>
      <left style="thin">
        <color indexed="8"/>
      </left>
      <right style="double">
        <color indexed="8"/>
      </right>
      <top style="double">
        <color indexed="8"/>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double">
        <color indexed="8"/>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57">
    <xf numFmtId="0" fontId="0" fillId="0" borderId="0" xfId="0" applyAlignment="1">
      <alignment/>
    </xf>
    <xf numFmtId="0" fontId="2" fillId="0" borderId="0" xfId="0" applyNumberFormat="1" applyFont="1" applyBorder="1" applyAlignment="1">
      <alignment vertical="center"/>
    </xf>
    <xf numFmtId="0" fontId="4"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 xfId="0" applyNumberFormat="1" applyFont="1" applyBorder="1" applyAlignment="1">
      <alignment horizontal="right" vertical="center"/>
    </xf>
    <xf numFmtId="0" fontId="4" fillId="0" borderId="2" xfId="0" applyNumberFormat="1" applyFont="1" applyBorder="1" applyAlignment="1">
      <alignment horizontal="right" vertical="center"/>
    </xf>
    <xf numFmtId="0" fontId="4" fillId="0" borderId="3" xfId="0" applyNumberFormat="1" applyFont="1" applyBorder="1" applyAlignment="1">
      <alignment horizontal="right" vertical="center"/>
    </xf>
    <xf numFmtId="0" fontId="4" fillId="0" borderId="4" xfId="0" applyNumberFormat="1" applyFont="1" applyBorder="1" applyAlignment="1">
      <alignment horizontal="right" vertical="center"/>
    </xf>
    <xf numFmtId="0" fontId="8" fillId="0" borderId="0" xfId="0" applyNumberFormat="1" applyFont="1" applyBorder="1" applyAlignment="1">
      <alignment vertical="center"/>
    </xf>
    <xf numFmtId="0" fontId="11" fillId="0" borderId="5"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2" fillId="0" borderId="0" xfId="0" applyNumberFormat="1" applyFont="1" applyFill="1" applyBorder="1" applyAlignment="1">
      <alignment horizontal="center" vertical="center"/>
    </xf>
    <xf numFmtId="0" fontId="12" fillId="0" borderId="8" xfId="0" applyFont="1" applyFill="1" applyBorder="1" applyAlignment="1" applyProtection="1">
      <alignment horizontal="left" vertical="center"/>
      <protection locked="0"/>
    </xf>
    <xf numFmtId="0" fontId="12" fillId="0" borderId="9" xfId="0" applyFont="1" applyFill="1" applyBorder="1" applyAlignment="1" applyProtection="1">
      <alignment horizontal="center" vertical="center"/>
      <protection locked="0"/>
    </xf>
    <xf numFmtId="2" fontId="12" fillId="0" borderId="9" xfId="0" applyNumberFormat="1" applyFont="1" applyFill="1" applyBorder="1" applyAlignment="1" applyProtection="1">
      <alignment horizontal="left" vertical="center"/>
      <protection locked="0"/>
    </xf>
    <xf numFmtId="165" fontId="12" fillId="0" borderId="10" xfId="0" applyNumberFormat="1" applyFont="1" applyBorder="1" applyAlignment="1" applyProtection="1">
      <alignment horizontal="center" vertical="center"/>
      <protection locked="0"/>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protection locked="0"/>
    </xf>
    <xf numFmtId="2" fontId="12" fillId="0" borderId="12" xfId="0" applyNumberFormat="1" applyFont="1" applyFill="1" applyBorder="1" applyAlignment="1" applyProtection="1">
      <alignment horizontal="left" vertical="center"/>
      <protection locked="0"/>
    </xf>
    <xf numFmtId="165" fontId="12" fillId="0" borderId="13" xfId="0" applyNumberFormat="1" applyFont="1" applyBorder="1" applyAlignment="1" applyProtection="1">
      <alignment horizontal="center" vertical="center"/>
      <protection locked="0"/>
    </xf>
    <xf numFmtId="0" fontId="2" fillId="0" borderId="0" xfId="0" applyNumberFormat="1" applyFont="1" applyFill="1" applyBorder="1" applyAlignment="1">
      <alignment vertical="center"/>
    </xf>
    <xf numFmtId="0" fontId="12" fillId="0" borderId="14" xfId="0" applyFont="1" applyFill="1" applyBorder="1" applyAlignment="1" applyProtection="1">
      <alignment horizontal="left" vertical="center"/>
      <protection locked="0"/>
    </xf>
    <xf numFmtId="0" fontId="12" fillId="0" borderId="15" xfId="0" applyFont="1" applyFill="1" applyBorder="1" applyAlignment="1" applyProtection="1">
      <alignment horizontal="center" vertical="center"/>
      <protection locked="0"/>
    </xf>
    <xf numFmtId="2" fontId="12" fillId="0" borderId="15" xfId="0" applyNumberFormat="1" applyFont="1" applyFill="1" applyBorder="1" applyAlignment="1" applyProtection="1">
      <alignment horizontal="left" vertical="center"/>
      <protection locked="0"/>
    </xf>
    <xf numFmtId="165" fontId="12" fillId="0" borderId="16" xfId="0" applyNumberFormat="1" applyFont="1" applyBorder="1" applyAlignment="1" applyProtection="1">
      <alignment horizontal="center" vertical="center"/>
      <protection locked="0"/>
    </xf>
    <xf numFmtId="0" fontId="0" fillId="0" borderId="0" xfId="0" applyAlignment="1">
      <alignment vertical="center"/>
    </xf>
    <xf numFmtId="0" fontId="13" fillId="0" borderId="0" xfId="0" applyNumberFormat="1" applyFont="1" applyBorder="1" applyAlignment="1">
      <alignment horizontal="center" vertical="center"/>
    </xf>
    <xf numFmtId="0" fontId="14" fillId="0" borderId="0" xfId="0" applyNumberFormat="1" applyFont="1" applyAlignment="1" applyProtection="1">
      <alignment vertical="center"/>
      <protection/>
    </xf>
    <xf numFmtId="0" fontId="14" fillId="0" borderId="0" xfId="0" applyNumberFormat="1" applyFont="1" applyAlignment="1" applyProtection="1">
      <alignment horizontal="center" vertical="center"/>
      <protection/>
    </xf>
    <xf numFmtId="166" fontId="14" fillId="0" borderId="0" xfId="0" applyNumberFormat="1" applyFont="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14" fillId="0" borderId="0" xfId="0" applyNumberFormat="1" applyFont="1" applyBorder="1" applyAlignment="1" applyProtection="1">
      <alignment vertical="center"/>
      <protection/>
    </xf>
    <xf numFmtId="0" fontId="17" fillId="0" borderId="0" xfId="0" applyNumberFormat="1" applyFont="1" applyFill="1" applyBorder="1" applyAlignment="1" applyProtection="1">
      <alignment horizontal="center" vertical="center"/>
      <protection/>
    </xf>
    <xf numFmtId="0" fontId="19" fillId="0" borderId="0" xfId="0" applyNumberFormat="1" applyFont="1" applyBorder="1" applyAlignment="1" applyProtection="1">
      <alignment vertical="center"/>
      <protection/>
    </xf>
    <xf numFmtId="0" fontId="20" fillId="0" borderId="0" xfId="0" applyNumberFormat="1" applyFont="1" applyBorder="1" applyAlignment="1" applyProtection="1">
      <alignment horizontal="left" vertical="center"/>
      <protection/>
    </xf>
    <xf numFmtId="0" fontId="21" fillId="0" borderId="0" xfId="0" applyNumberFormat="1" applyFont="1" applyBorder="1" applyAlignment="1" applyProtection="1">
      <alignment horizontal="center" vertical="center"/>
      <protection/>
    </xf>
    <xf numFmtId="166" fontId="21" fillId="0" borderId="0"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left" vertical="center"/>
      <protection/>
    </xf>
    <xf numFmtId="0" fontId="2" fillId="0" borderId="0" xfId="0" applyNumberFormat="1" applyFont="1" applyBorder="1" applyAlignment="1" applyProtection="1">
      <alignment horizontal="center" vertical="center"/>
      <protection/>
    </xf>
    <xf numFmtId="0" fontId="15" fillId="2" borderId="17" xfId="0" applyNumberFormat="1" applyFont="1" applyFill="1" applyBorder="1" applyAlignment="1" applyProtection="1">
      <alignment horizontal="center" vertical="center"/>
      <protection/>
    </xf>
    <xf numFmtId="0" fontId="15" fillId="2" borderId="18" xfId="0" applyNumberFormat="1" applyFont="1" applyFill="1" applyBorder="1" applyAlignment="1" applyProtection="1">
      <alignment horizontal="center" vertical="center"/>
      <protection/>
    </xf>
    <xf numFmtId="166" fontId="15" fillId="2" borderId="18" xfId="0" applyNumberFormat="1" applyFont="1" applyFill="1" applyBorder="1" applyAlignment="1" applyProtection="1">
      <alignment horizontal="center" vertical="center"/>
      <protection/>
    </xf>
    <xf numFmtId="0" fontId="15" fillId="2" borderId="19" xfId="0" applyNumberFormat="1" applyFont="1" applyFill="1" applyBorder="1" applyAlignment="1" applyProtection="1">
      <alignment horizontal="center" vertical="center"/>
      <protection/>
    </xf>
    <xf numFmtId="0" fontId="15" fillId="2" borderId="0"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locked="0"/>
    </xf>
    <xf numFmtId="167" fontId="1" fillId="0" borderId="21" xfId="0" applyNumberFormat="1" applyFont="1" applyFill="1" applyBorder="1" applyAlignment="1" applyProtection="1">
      <alignment horizontal="center" vertical="center"/>
      <protection locked="0"/>
    </xf>
    <xf numFmtId="166" fontId="1" fillId="0" borderId="21" xfId="0" applyNumberFormat="1" applyFont="1" applyFill="1" applyBorder="1" applyAlignment="1" applyProtection="1">
      <alignment horizontal="center" vertical="center"/>
      <protection/>
    </xf>
    <xf numFmtId="0" fontId="1" fillId="0" borderId="7"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22" fillId="0" borderId="0" xfId="0" applyNumberFormat="1" applyFont="1" applyBorder="1" applyAlignment="1" applyProtection="1">
      <alignment vertical="center"/>
      <protection/>
    </xf>
    <xf numFmtId="0" fontId="1" fillId="0" borderId="22"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locked="0"/>
    </xf>
    <xf numFmtId="167" fontId="1" fillId="0" borderId="23" xfId="0" applyNumberFormat="1" applyFont="1" applyFill="1" applyBorder="1" applyAlignment="1" applyProtection="1">
      <alignment horizontal="center" vertical="center"/>
      <protection locked="0"/>
    </xf>
    <xf numFmtId="166" fontId="1" fillId="0" borderId="23"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left" vertical="center"/>
      <protection/>
    </xf>
    <xf numFmtId="0" fontId="1"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left" vertical="center"/>
      <protection/>
    </xf>
    <xf numFmtId="0" fontId="1" fillId="0" borderId="1" xfId="0" applyNumberFormat="1" applyFont="1" applyBorder="1" applyAlignment="1" applyProtection="1">
      <alignment vertical="center"/>
      <protection/>
    </xf>
    <xf numFmtId="0" fontId="14" fillId="0" borderId="25" xfId="0" applyNumberFormat="1" applyFont="1" applyBorder="1" applyAlignment="1" applyProtection="1">
      <alignment vertical="center"/>
      <protection/>
    </xf>
    <xf numFmtId="0" fontId="1" fillId="0" borderId="25" xfId="0" applyNumberFormat="1" applyFont="1" applyBorder="1" applyAlignment="1" applyProtection="1">
      <alignment vertical="center"/>
      <protection/>
    </xf>
    <xf numFmtId="0" fontId="17" fillId="0" borderId="26" xfId="0" applyNumberFormat="1" applyFont="1" applyFill="1" applyBorder="1" applyAlignment="1" applyProtection="1">
      <alignment horizontal="center" vertical="center"/>
      <protection/>
    </xf>
    <xf numFmtId="0" fontId="15" fillId="3" borderId="27" xfId="0" applyNumberFormat="1" applyFont="1" applyFill="1" applyBorder="1" applyAlignment="1" applyProtection="1">
      <alignment horizontal="center" vertical="center"/>
      <protection/>
    </xf>
    <xf numFmtId="0" fontId="15" fillId="3" borderId="28" xfId="0" applyNumberFormat="1" applyFont="1" applyFill="1" applyBorder="1" applyAlignment="1" applyProtection="1">
      <alignment horizontal="center" vertical="center"/>
      <protection/>
    </xf>
    <xf numFmtId="166" fontId="15" fillId="3" borderId="28" xfId="0" applyNumberFormat="1" applyFont="1" applyFill="1" applyBorder="1" applyAlignment="1" applyProtection="1">
      <alignment horizontal="center" vertical="center"/>
      <protection/>
    </xf>
    <xf numFmtId="0" fontId="15" fillId="3" borderId="19" xfId="0" applyNumberFormat="1" applyFont="1" applyFill="1" applyBorder="1" applyAlignment="1" applyProtection="1">
      <alignment horizontal="center" vertical="center"/>
      <protection/>
    </xf>
    <xf numFmtId="0" fontId="15" fillId="3" borderId="0" xfId="0" applyNumberFormat="1" applyFont="1" applyFill="1" applyBorder="1" applyAlignment="1" applyProtection="1">
      <alignment horizontal="center" vertical="center"/>
      <protection/>
    </xf>
    <xf numFmtId="0" fontId="23" fillId="0" borderId="2" xfId="0" applyNumberFormat="1" applyFont="1" applyFill="1" applyBorder="1" applyAlignment="1" applyProtection="1">
      <alignment horizontal="left" vertical="center"/>
      <protection/>
    </xf>
    <xf numFmtId="0" fontId="24" fillId="0" borderId="0" xfId="0" applyNumberFormat="1" applyFont="1" applyBorder="1" applyAlignment="1" applyProtection="1">
      <alignment horizontal="left" vertical="center"/>
      <protection/>
    </xf>
    <xf numFmtId="0" fontId="24" fillId="0" borderId="0" xfId="0" applyNumberFormat="1" applyFont="1" applyBorder="1" applyAlignment="1" applyProtection="1">
      <alignment vertical="center"/>
      <protection/>
    </xf>
    <xf numFmtId="0" fontId="25" fillId="0" borderId="0" xfId="0" applyNumberFormat="1" applyFont="1" applyBorder="1" applyAlignment="1" applyProtection="1">
      <alignment vertical="center"/>
      <protection/>
    </xf>
    <xf numFmtId="0" fontId="19" fillId="0" borderId="0" xfId="0" applyNumberFormat="1" applyFont="1" applyAlignment="1" applyProtection="1">
      <alignment vertical="center"/>
      <protection/>
    </xf>
    <xf numFmtId="0" fontId="23" fillId="0" borderId="0" xfId="0" applyNumberFormat="1" applyFont="1" applyBorder="1" applyAlignment="1" applyProtection="1">
      <alignment horizontal="right" vertical="center"/>
      <protection/>
    </xf>
    <xf numFmtId="0" fontId="25" fillId="0" borderId="0" xfId="0" applyNumberFormat="1" applyFont="1" applyBorder="1" applyAlignment="1" applyProtection="1">
      <alignment vertical="center"/>
      <protection locked="0"/>
    </xf>
    <xf numFmtId="0" fontId="25" fillId="0" borderId="29" xfId="0" applyNumberFormat="1" applyFont="1" applyFill="1" applyBorder="1" applyAlignment="1" applyProtection="1">
      <alignment horizontal="left" vertical="center"/>
      <protection locked="0"/>
    </xf>
    <xf numFmtId="0" fontId="1" fillId="0" borderId="20" xfId="0" applyNumberFormat="1" applyFont="1" applyBorder="1" applyAlignment="1" applyProtection="1">
      <alignment horizontal="center" vertical="center"/>
      <protection/>
    </xf>
    <xf numFmtId="0" fontId="1" fillId="0" borderId="21" xfId="0" applyNumberFormat="1" applyFont="1" applyBorder="1" applyAlignment="1" applyProtection="1">
      <alignment horizontal="center" vertical="center"/>
      <protection locked="0"/>
    </xf>
    <xf numFmtId="0" fontId="1" fillId="0" borderId="2" xfId="0" applyNumberFormat="1" applyFont="1" applyBorder="1" applyAlignment="1" applyProtection="1">
      <alignment vertical="center"/>
      <protection/>
    </xf>
    <xf numFmtId="0" fontId="26" fillId="0" borderId="0" xfId="0" applyNumberFormat="1" applyFont="1" applyBorder="1" applyAlignment="1" applyProtection="1">
      <alignment vertical="center"/>
      <protection/>
    </xf>
    <xf numFmtId="0" fontId="17" fillId="0" borderId="29" xfId="0" applyNumberFormat="1" applyFont="1" applyFill="1" applyBorder="1" applyAlignment="1" applyProtection="1">
      <alignment horizontal="center" vertical="center"/>
      <protection/>
    </xf>
    <xf numFmtId="0" fontId="1" fillId="0" borderId="22" xfId="0" applyNumberFormat="1" applyFont="1" applyBorder="1" applyAlignment="1" applyProtection="1">
      <alignment horizontal="center" vertical="center"/>
      <protection/>
    </xf>
    <xf numFmtId="0" fontId="1" fillId="0" borderId="23" xfId="0" applyNumberFormat="1" applyFont="1" applyBorder="1" applyAlignment="1" applyProtection="1">
      <alignment horizontal="center" vertical="center"/>
      <protection locked="0"/>
    </xf>
    <xf numFmtId="167" fontId="14" fillId="0" borderId="0" xfId="0" applyNumberFormat="1" applyFont="1" applyBorder="1" applyAlignment="1" applyProtection="1">
      <alignment vertical="center"/>
      <protection/>
    </xf>
    <xf numFmtId="0" fontId="14" fillId="0" borderId="4" xfId="0" applyNumberFormat="1" applyFont="1" applyBorder="1" applyAlignment="1" applyProtection="1">
      <alignment vertical="center"/>
      <protection/>
    </xf>
    <xf numFmtId="0" fontId="14" fillId="0" borderId="30" xfId="0" applyNumberFormat="1" applyFont="1" applyBorder="1" applyAlignment="1" applyProtection="1">
      <alignment vertical="center"/>
      <protection/>
    </xf>
    <xf numFmtId="0" fontId="27" fillId="0" borderId="30" xfId="0" applyNumberFormat="1" applyFont="1" applyFill="1" applyBorder="1" applyAlignment="1" applyProtection="1">
      <alignment horizontal="center" vertical="center"/>
      <protection/>
    </xf>
    <xf numFmtId="0" fontId="28" fillId="0" borderId="30" xfId="0" applyNumberFormat="1" applyFont="1" applyFill="1" applyBorder="1" applyAlignment="1" applyProtection="1">
      <alignment vertical="center"/>
      <protection/>
    </xf>
    <xf numFmtId="0" fontId="28" fillId="0" borderId="30" xfId="0" applyNumberFormat="1" applyFont="1" applyFill="1" applyBorder="1" applyAlignment="1" applyProtection="1">
      <alignment horizontal="right" vertical="center"/>
      <protection/>
    </xf>
    <xf numFmtId="168" fontId="28" fillId="0" borderId="30" xfId="0" applyNumberFormat="1" applyFont="1" applyFill="1" applyBorder="1" applyAlignment="1" applyProtection="1">
      <alignment horizontal="center" vertical="center"/>
      <protection/>
    </xf>
    <xf numFmtId="0" fontId="28" fillId="0" borderId="30" xfId="0" applyNumberFormat="1" applyFont="1" applyFill="1" applyBorder="1" applyAlignment="1" applyProtection="1">
      <alignment horizontal="center" vertical="center"/>
      <protection/>
    </xf>
    <xf numFmtId="0" fontId="28" fillId="0" borderId="31" xfId="0" applyNumberFormat="1" applyFont="1" applyFill="1" applyBorder="1" applyAlignment="1" applyProtection="1">
      <alignment horizontal="center" vertical="center"/>
      <protection/>
    </xf>
    <xf numFmtId="0" fontId="15" fillId="4" borderId="27" xfId="0" applyNumberFormat="1" applyFont="1" applyFill="1" applyBorder="1" applyAlignment="1" applyProtection="1">
      <alignment horizontal="center" vertical="center"/>
      <protection/>
    </xf>
    <xf numFmtId="0" fontId="15" fillId="4" borderId="28" xfId="0" applyNumberFormat="1" applyFont="1" applyFill="1" applyBorder="1" applyAlignment="1" applyProtection="1">
      <alignment horizontal="center" vertical="center"/>
      <protection/>
    </xf>
    <xf numFmtId="166" fontId="15" fillId="4" borderId="28" xfId="0" applyNumberFormat="1" applyFont="1" applyFill="1" applyBorder="1" applyAlignment="1" applyProtection="1">
      <alignment horizontal="center" vertical="center"/>
      <protection/>
    </xf>
    <xf numFmtId="0" fontId="15" fillId="4" borderId="19" xfId="0" applyNumberFormat="1" applyFont="1" applyFill="1" applyBorder="1" applyAlignment="1" applyProtection="1">
      <alignment horizontal="center" vertical="center"/>
      <protection/>
    </xf>
    <xf numFmtId="0" fontId="15" fillId="4" borderId="0" xfId="0" applyNumberFormat="1" applyFont="1" applyFill="1" applyBorder="1" applyAlignment="1" applyProtection="1">
      <alignment horizontal="center" vertical="center"/>
      <protection/>
    </xf>
    <xf numFmtId="0" fontId="14" fillId="0" borderId="0" xfId="0" applyNumberFormat="1" applyFont="1" applyBorder="1" applyAlignment="1" applyProtection="1">
      <alignment horizontal="center" vertical="center"/>
      <protection/>
    </xf>
    <xf numFmtId="0" fontId="18" fillId="0" borderId="32" xfId="0" applyNumberFormat="1" applyFont="1" applyBorder="1" applyAlignment="1" applyProtection="1">
      <alignment horizontal="center" vertical="center"/>
      <protection/>
    </xf>
    <xf numFmtId="0" fontId="14" fillId="0" borderId="2" xfId="0" applyNumberFormat="1" applyFont="1" applyBorder="1" applyAlignment="1" applyProtection="1">
      <alignment vertical="center"/>
      <protection/>
    </xf>
    <xf numFmtId="0" fontId="18" fillId="0" borderId="33" xfId="0" applyNumberFormat="1" applyFont="1" applyBorder="1" applyAlignment="1" applyProtection="1">
      <alignment horizontal="center" vertical="center"/>
      <protection/>
    </xf>
    <xf numFmtId="0" fontId="18" fillId="0" borderId="34" xfId="0" applyNumberFormat="1" applyFont="1" applyBorder="1" applyAlignment="1" applyProtection="1">
      <alignment horizontal="center" vertical="center"/>
      <protection/>
    </xf>
    <xf numFmtId="0" fontId="31" fillId="0" borderId="0" xfId="0" applyNumberFormat="1" applyFont="1" applyAlignment="1" applyProtection="1">
      <alignment vertical="center"/>
      <protection/>
    </xf>
    <xf numFmtId="0" fontId="1" fillId="0" borderId="35" xfId="0" applyNumberFormat="1" applyFont="1" applyBorder="1" applyAlignment="1" applyProtection="1">
      <alignment horizontal="center" vertical="center"/>
      <protection/>
    </xf>
    <xf numFmtId="0" fontId="32" fillId="0" borderId="36" xfId="0" applyNumberFormat="1" applyFont="1" applyFill="1" applyBorder="1" applyAlignment="1" applyProtection="1">
      <alignment horizontal="center" vertical="center"/>
      <protection/>
    </xf>
    <xf numFmtId="0" fontId="1" fillId="0" borderId="37" xfId="0" applyFont="1" applyFill="1" applyBorder="1" applyAlignment="1" applyProtection="1">
      <alignment horizontal="left" vertical="center"/>
      <protection/>
    </xf>
    <xf numFmtId="0" fontId="33" fillId="0" borderId="38" xfId="0" applyNumberFormat="1" applyFont="1" applyFill="1" applyBorder="1" applyAlignment="1" applyProtection="1">
      <alignment horizontal="center" vertical="center"/>
      <protection/>
    </xf>
    <xf numFmtId="0" fontId="22" fillId="0" borderId="39" xfId="0" applyNumberFormat="1" applyFont="1" applyFill="1" applyBorder="1" applyAlignment="1" applyProtection="1">
      <alignment horizontal="center" vertical="center"/>
      <protection/>
    </xf>
    <xf numFmtId="0" fontId="22" fillId="0" borderId="40" xfId="0" applyNumberFormat="1" applyFont="1" applyFill="1" applyBorder="1" applyAlignment="1" applyProtection="1">
      <alignment horizontal="center" vertical="center"/>
      <protection/>
    </xf>
    <xf numFmtId="166" fontId="34" fillId="0" borderId="40" xfId="0" applyNumberFormat="1" applyFont="1" applyFill="1" applyBorder="1" applyAlignment="1" applyProtection="1">
      <alignment horizontal="center" vertical="center"/>
      <protection/>
    </xf>
    <xf numFmtId="166" fontId="22" fillId="0" borderId="40" xfId="0" applyNumberFormat="1" applyFont="1" applyFill="1" applyBorder="1" applyAlignment="1" applyProtection="1">
      <alignment horizontal="center" vertical="center"/>
      <protection/>
    </xf>
    <xf numFmtId="1" fontId="22" fillId="0" borderId="41" xfId="0" applyNumberFormat="1" applyFont="1" applyFill="1" applyBorder="1" applyAlignment="1" applyProtection="1">
      <alignment horizontal="center" vertical="center"/>
      <protection/>
    </xf>
    <xf numFmtId="0" fontId="35" fillId="0" borderId="2" xfId="0" applyNumberFormat="1" applyFont="1" applyBorder="1" applyAlignment="1" applyProtection="1">
      <alignment horizontal="center" vertical="center"/>
      <protection/>
    </xf>
    <xf numFmtId="2" fontId="1" fillId="0" borderId="0" xfId="0" applyNumberFormat="1" applyFont="1" applyBorder="1" applyAlignment="1" applyProtection="1">
      <alignment vertical="center"/>
      <protection/>
    </xf>
    <xf numFmtId="0" fontId="1" fillId="0" borderId="42" xfId="0" applyNumberFormat="1" applyFont="1" applyBorder="1" applyAlignment="1" applyProtection="1">
      <alignment horizontal="center" vertical="center"/>
      <protection/>
    </xf>
    <xf numFmtId="0" fontId="32" fillId="0" borderId="43" xfId="0" applyNumberFormat="1" applyFont="1" applyBorder="1" applyAlignment="1" applyProtection="1">
      <alignment horizontal="center" vertical="center"/>
      <protection/>
    </xf>
    <xf numFmtId="0" fontId="1" fillId="0" borderId="44" xfId="0" applyFont="1" applyFill="1" applyBorder="1" applyAlignment="1" applyProtection="1">
      <alignment horizontal="left" vertical="center"/>
      <protection/>
    </xf>
    <xf numFmtId="0" fontId="33" fillId="0" borderId="45" xfId="0" applyNumberFormat="1" applyFont="1" applyFill="1" applyBorder="1" applyAlignment="1" applyProtection="1">
      <alignment horizontal="center" vertical="center"/>
      <protection/>
    </xf>
    <xf numFmtId="0" fontId="22" fillId="0" borderId="46" xfId="0" applyNumberFormat="1" applyFont="1" applyFill="1" applyBorder="1" applyAlignment="1" applyProtection="1">
      <alignment horizontal="center" vertical="center"/>
      <protection/>
    </xf>
    <xf numFmtId="167" fontId="22" fillId="0" borderId="6" xfId="0" applyNumberFormat="1" applyFont="1" applyFill="1" applyBorder="1" applyAlignment="1" applyProtection="1">
      <alignment horizontal="center" vertical="center"/>
      <protection/>
    </xf>
    <xf numFmtId="166" fontId="34" fillId="0" borderId="6" xfId="0" applyNumberFormat="1" applyFont="1" applyFill="1" applyBorder="1" applyAlignment="1" applyProtection="1">
      <alignment horizontal="center" vertical="center"/>
      <protection/>
    </xf>
    <xf numFmtId="166" fontId="22" fillId="0" borderId="6" xfId="0" applyNumberFormat="1" applyFont="1" applyFill="1" applyBorder="1" applyAlignment="1" applyProtection="1">
      <alignment horizontal="center" vertical="center"/>
      <protection/>
    </xf>
    <xf numFmtId="1" fontId="22" fillId="0" borderId="7" xfId="0" applyNumberFormat="1" applyFont="1" applyFill="1" applyBorder="1" applyAlignment="1" applyProtection="1">
      <alignment horizontal="center" vertical="center"/>
      <protection/>
    </xf>
    <xf numFmtId="0" fontId="1" fillId="0" borderId="47" xfId="0" applyNumberFormat="1" applyFont="1" applyBorder="1" applyAlignment="1" applyProtection="1">
      <alignment horizontal="center" vertical="center"/>
      <protection/>
    </xf>
    <xf numFmtId="0" fontId="32" fillId="0" borderId="48" xfId="0" applyNumberFormat="1" applyFont="1" applyBorder="1" applyAlignment="1" applyProtection="1">
      <alignment horizontal="center" vertical="center"/>
      <protection/>
    </xf>
    <xf numFmtId="0" fontId="1" fillId="0" borderId="30" xfId="0" applyNumberFormat="1" applyFont="1" applyBorder="1" applyAlignment="1" applyProtection="1">
      <alignment horizontal="left" vertical="center"/>
      <protection/>
    </xf>
    <xf numFmtId="0" fontId="33" fillId="0" borderId="48" xfId="0" applyNumberFormat="1" applyFont="1" applyFill="1" applyBorder="1" applyAlignment="1" applyProtection="1">
      <alignment horizontal="center" vertical="center"/>
      <protection/>
    </xf>
    <xf numFmtId="0" fontId="22" fillId="0" borderId="49" xfId="0" applyNumberFormat="1" applyFont="1" applyFill="1" applyBorder="1" applyAlignment="1" applyProtection="1">
      <alignment horizontal="center" vertical="center"/>
      <protection/>
    </xf>
    <xf numFmtId="167" fontId="22" fillId="0" borderId="50" xfId="0" applyNumberFormat="1" applyFont="1" applyFill="1" applyBorder="1" applyAlignment="1" applyProtection="1">
      <alignment horizontal="center" vertical="center"/>
      <protection/>
    </xf>
    <xf numFmtId="166" fontId="34" fillId="0" borderId="50" xfId="0" applyNumberFormat="1" applyFont="1" applyFill="1" applyBorder="1" applyAlignment="1" applyProtection="1">
      <alignment horizontal="center" vertical="center"/>
      <protection/>
    </xf>
    <xf numFmtId="166" fontId="22" fillId="0" borderId="50" xfId="0" applyNumberFormat="1" applyFont="1" applyFill="1" applyBorder="1" applyAlignment="1" applyProtection="1">
      <alignment horizontal="center" vertical="center"/>
      <protection/>
    </xf>
    <xf numFmtId="1" fontId="22" fillId="0" borderId="24" xfId="0" applyNumberFormat="1" applyFont="1" applyFill="1" applyBorder="1" applyAlignment="1" applyProtection="1">
      <alignment horizontal="center" vertical="center"/>
      <protection/>
    </xf>
    <xf numFmtId="0" fontId="31" fillId="0" borderId="0" xfId="0" applyNumberFormat="1" applyFont="1" applyBorder="1" applyAlignment="1" applyProtection="1">
      <alignment horizontal="center" vertical="center"/>
      <protection/>
    </xf>
    <xf numFmtId="0" fontId="19" fillId="0" borderId="0" xfId="0" applyNumberFormat="1" applyFont="1" applyBorder="1" applyAlignment="1" applyProtection="1">
      <alignment horizontal="center" vertical="center"/>
      <protection/>
    </xf>
    <xf numFmtId="0" fontId="36" fillId="0" borderId="0" xfId="0" applyNumberFormat="1" applyFont="1" applyBorder="1" applyAlignment="1" applyProtection="1">
      <alignment horizontal="center" vertical="center"/>
      <protection/>
    </xf>
    <xf numFmtId="2" fontId="14" fillId="0" borderId="0" xfId="0" applyNumberFormat="1" applyFont="1" applyBorder="1" applyAlignment="1" applyProtection="1">
      <alignment horizontal="center" vertical="center"/>
      <protection/>
    </xf>
    <xf numFmtId="0" fontId="22" fillId="0" borderId="25" xfId="0" applyNumberFormat="1" applyFont="1" applyBorder="1" applyAlignment="1" applyProtection="1">
      <alignment vertical="center"/>
      <protection/>
    </xf>
    <xf numFmtId="0" fontId="37" fillId="0" borderId="0" xfId="0" applyNumberFormat="1" applyFont="1" applyBorder="1" applyAlignment="1" applyProtection="1">
      <alignment horizontal="center" vertical="center"/>
      <protection/>
    </xf>
    <xf numFmtId="0" fontId="36" fillId="0" borderId="0" xfId="0" applyNumberFormat="1" applyFont="1" applyAlignment="1" applyProtection="1">
      <alignment horizontal="center" vertical="center"/>
      <protection/>
    </xf>
    <xf numFmtId="0" fontId="14" fillId="2" borderId="27" xfId="0" applyNumberFormat="1" applyFont="1" applyFill="1" applyBorder="1" applyAlignment="1" applyProtection="1">
      <alignment vertical="center"/>
      <protection/>
    </xf>
    <xf numFmtId="0" fontId="1" fillId="0" borderId="19" xfId="0" applyNumberFormat="1" applyFont="1" applyBorder="1" applyAlignment="1" applyProtection="1">
      <alignment vertical="center"/>
      <protection/>
    </xf>
    <xf numFmtId="0" fontId="15" fillId="3" borderId="5" xfId="0" applyNumberFormat="1" applyFont="1" applyFill="1" applyBorder="1" applyAlignment="1" applyProtection="1">
      <alignment horizontal="center" vertical="center"/>
      <protection/>
    </xf>
    <xf numFmtId="0" fontId="1" fillId="0" borderId="7" xfId="0" applyNumberFormat="1" applyFont="1" applyBorder="1" applyAlignment="1" applyProtection="1">
      <alignment vertical="center"/>
      <protection/>
    </xf>
    <xf numFmtId="0" fontId="15" fillId="4" borderId="51" xfId="0" applyNumberFormat="1" applyFont="1" applyFill="1" applyBorder="1" applyAlignment="1" applyProtection="1">
      <alignment horizontal="center" vertical="center"/>
      <protection/>
    </xf>
    <xf numFmtId="0" fontId="1" fillId="0" borderId="24" xfId="0" applyNumberFormat="1" applyFont="1" applyBorder="1" applyAlignment="1" applyProtection="1">
      <alignment vertical="center"/>
      <protection/>
    </xf>
    <xf numFmtId="0" fontId="38" fillId="0" borderId="1" xfId="0" applyNumberFormat="1" applyFont="1" applyBorder="1" applyAlignment="1" applyProtection="1">
      <alignment horizontal="left" vertical="center"/>
      <protection/>
    </xf>
    <xf numFmtId="0" fontId="38" fillId="0" borderId="25" xfId="0" applyNumberFormat="1" applyFont="1" applyBorder="1" applyAlignment="1" applyProtection="1">
      <alignment horizontal="left" vertical="center"/>
      <protection/>
    </xf>
    <xf numFmtId="0" fontId="38" fillId="0" borderId="25" xfId="0" applyNumberFormat="1" applyFont="1" applyBorder="1" applyAlignment="1" applyProtection="1">
      <alignment horizontal="center" vertical="center"/>
      <protection/>
    </xf>
    <xf numFmtId="0" fontId="14" fillId="0" borderId="25" xfId="0" applyNumberFormat="1" applyFont="1" applyBorder="1" applyAlignment="1" applyProtection="1">
      <alignment horizontal="center" vertical="center"/>
      <protection/>
    </xf>
    <xf numFmtId="0" fontId="39" fillId="0" borderId="25" xfId="0" applyNumberFormat="1" applyFont="1" applyBorder="1" applyAlignment="1" applyProtection="1">
      <alignment horizontal="center" vertical="center"/>
      <protection/>
    </xf>
    <xf numFmtId="0" fontId="14" fillId="0" borderId="25" xfId="0" applyNumberFormat="1" applyFont="1" applyFill="1" applyBorder="1" applyAlignment="1" applyProtection="1">
      <alignment vertical="center"/>
      <protection/>
    </xf>
    <xf numFmtId="0" fontId="14" fillId="0" borderId="26" xfId="0" applyNumberFormat="1" applyFont="1" applyBorder="1" applyAlignment="1" applyProtection="1">
      <alignment vertical="center"/>
      <protection/>
    </xf>
    <xf numFmtId="0" fontId="26" fillId="0" borderId="0" xfId="0" applyNumberFormat="1" applyFont="1" applyBorder="1" applyAlignment="1" applyProtection="1">
      <alignment horizontal="center" vertical="center"/>
      <protection/>
    </xf>
    <xf numFmtId="0" fontId="38" fillId="0" borderId="2" xfId="0" applyNumberFormat="1" applyFont="1" applyBorder="1" applyAlignment="1" applyProtection="1">
      <alignment vertical="center"/>
      <protection/>
    </xf>
    <xf numFmtId="0" fontId="14" fillId="0" borderId="29" xfId="0" applyNumberFormat="1" applyFont="1" applyBorder="1" applyAlignment="1" applyProtection="1">
      <alignment vertical="center"/>
      <protection/>
    </xf>
    <xf numFmtId="0" fontId="41" fillId="0" borderId="0" xfId="0" applyNumberFormat="1" applyFont="1" applyBorder="1" applyAlignment="1" applyProtection="1">
      <alignment vertical="center"/>
      <protection/>
    </xf>
    <xf numFmtId="0" fontId="24" fillId="0" borderId="17" xfId="0" applyNumberFormat="1" applyFont="1" applyBorder="1" applyAlignment="1" applyProtection="1">
      <alignment horizontal="left" vertical="center"/>
      <protection/>
    </xf>
    <xf numFmtId="0" fontId="2" fillId="0" borderId="52" xfId="0" applyNumberFormat="1" applyFont="1" applyBorder="1" applyAlignment="1" applyProtection="1">
      <alignment horizontal="left" vertical="center"/>
      <protection/>
    </xf>
    <xf numFmtId="0" fontId="2" fillId="0" borderId="53" xfId="0" applyNumberFormat="1" applyFont="1" applyBorder="1" applyAlignment="1" applyProtection="1">
      <alignment horizontal="left" vertical="center"/>
      <protection/>
    </xf>
    <xf numFmtId="0" fontId="1" fillId="0" borderId="5" xfId="0" applyNumberFormat="1" applyFont="1" applyBorder="1" applyAlignment="1" applyProtection="1">
      <alignment vertical="center"/>
      <protection/>
    </xf>
    <xf numFmtId="0" fontId="1" fillId="0" borderId="54" xfId="0" applyNumberFormat="1" applyFont="1" applyBorder="1" applyAlignment="1" applyProtection="1">
      <alignment vertical="center"/>
      <protection/>
    </xf>
    <xf numFmtId="0" fontId="1" fillId="0" borderId="21" xfId="0" applyNumberFormat="1" applyFont="1" applyBorder="1" applyAlignment="1" applyProtection="1">
      <alignment horizontal="left" vertical="center"/>
      <protection/>
    </xf>
    <xf numFmtId="0" fontId="1" fillId="0" borderId="55" xfId="0" applyNumberFormat="1" applyFont="1" applyBorder="1" applyAlignment="1" applyProtection="1">
      <alignment horizontal="left" vertical="center"/>
      <protection/>
    </xf>
    <xf numFmtId="0" fontId="1" fillId="0" borderId="44" xfId="0" applyNumberFormat="1" applyFont="1" applyBorder="1" applyAlignment="1" applyProtection="1">
      <alignment horizontal="left" vertical="center"/>
      <protection/>
    </xf>
    <xf numFmtId="0" fontId="1" fillId="0" borderId="20" xfId="0" applyNumberFormat="1" applyFont="1" applyBorder="1" applyAlignment="1" applyProtection="1">
      <alignment vertical="center"/>
      <protection/>
    </xf>
    <xf numFmtId="0" fontId="1" fillId="0" borderId="55" xfId="0" applyNumberFormat="1" applyFont="1" applyBorder="1" applyAlignment="1" applyProtection="1">
      <alignment vertical="center"/>
      <protection/>
    </xf>
    <xf numFmtId="0" fontId="1" fillId="0" borderId="44" xfId="0" applyNumberFormat="1" applyFont="1" applyBorder="1" applyAlignment="1" applyProtection="1">
      <alignment horizontal="center" vertical="center"/>
      <protection/>
    </xf>
    <xf numFmtId="0" fontId="1" fillId="0" borderId="6" xfId="0" applyNumberFormat="1" applyFont="1" applyBorder="1" applyAlignment="1" applyProtection="1">
      <alignment vertical="center"/>
      <protection/>
    </xf>
    <xf numFmtId="0" fontId="1" fillId="0" borderId="56" xfId="0" applyNumberFormat="1" applyFont="1" applyBorder="1" applyAlignment="1" applyProtection="1">
      <alignment vertical="center"/>
      <protection/>
    </xf>
    <xf numFmtId="0" fontId="1" fillId="0" borderId="34" xfId="0" applyNumberFormat="1" applyFont="1" applyBorder="1" applyAlignment="1" applyProtection="1">
      <alignment horizontal="left" vertical="center"/>
      <protection/>
    </xf>
    <xf numFmtId="0" fontId="1" fillId="0" borderId="57" xfId="0" applyNumberFormat="1" applyFont="1" applyBorder="1" applyAlignment="1" applyProtection="1">
      <alignment horizontal="left" vertical="center"/>
      <protection/>
    </xf>
    <xf numFmtId="0" fontId="1" fillId="0" borderId="58" xfId="0" applyNumberFormat="1" applyFont="1" applyBorder="1" applyAlignment="1" applyProtection="1">
      <alignment horizontal="left" vertical="center"/>
      <protection/>
    </xf>
    <xf numFmtId="0" fontId="1" fillId="0" borderId="50" xfId="0" applyNumberFormat="1" applyFont="1" applyBorder="1" applyAlignment="1" applyProtection="1">
      <alignment vertical="center"/>
      <protection/>
    </xf>
    <xf numFmtId="0" fontId="1" fillId="0" borderId="23" xfId="0" applyNumberFormat="1" applyFont="1" applyBorder="1" applyAlignment="1" applyProtection="1">
      <alignment horizontal="left" vertical="center"/>
      <protection/>
    </xf>
    <xf numFmtId="0" fontId="1" fillId="0" borderId="59" xfId="0" applyNumberFormat="1" applyFont="1" applyBorder="1" applyAlignment="1" applyProtection="1">
      <alignment horizontal="left" vertical="center"/>
      <protection/>
    </xf>
    <xf numFmtId="0" fontId="1" fillId="0" borderId="60" xfId="0" applyNumberFormat="1" applyFont="1" applyBorder="1" applyAlignment="1" applyProtection="1">
      <alignment horizontal="left" vertical="center"/>
      <protection/>
    </xf>
    <xf numFmtId="0" fontId="19" fillId="0" borderId="0" xfId="0" applyNumberFormat="1" applyFont="1" applyBorder="1" applyAlignment="1" applyProtection="1">
      <alignment horizontal="right" vertical="center"/>
      <protection/>
    </xf>
    <xf numFmtId="0" fontId="14" fillId="0" borderId="0" xfId="0" applyNumberFormat="1" applyFont="1" applyBorder="1" applyAlignment="1" applyProtection="1">
      <alignment horizontal="right" vertical="center"/>
      <protection/>
    </xf>
    <xf numFmtId="0" fontId="44" fillId="0" borderId="0" xfId="0" applyNumberFormat="1" applyFont="1" applyFill="1" applyBorder="1" applyAlignment="1" applyProtection="1">
      <alignment horizontal="left" vertical="center"/>
      <protection/>
    </xf>
    <xf numFmtId="0" fontId="26" fillId="0" borderId="0" xfId="0" applyNumberFormat="1" applyFont="1" applyFill="1" applyBorder="1" applyAlignment="1" applyProtection="1">
      <alignment horizontal="left" vertical="center"/>
      <protection/>
    </xf>
    <xf numFmtId="0" fontId="14" fillId="0" borderId="0" xfId="0" applyNumberFormat="1" applyFont="1" applyBorder="1" applyAlignment="1" applyProtection="1">
      <alignment horizontal="left" vertical="center"/>
      <protection/>
    </xf>
    <xf numFmtId="0" fontId="44" fillId="0" borderId="0" xfId="0" applyNumberFormat="1" applyFont="1" applyBorder="1" applyAlignment="1" applyProtection="1">
      <alignment horizontal="left" vertical="center"/>
      <protection/>
    </xf>
    <xf numFmtId="0" fontId="45" fillId="0" borderId="0"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protection/>
    </xf>
    <xf numFmtId="0" fontId="1" fillId="0" borderId="0" xfId="0" applyNumberFormat="1" applyFont="1" applyAlignment="1">
      <alignment/>
    </xf>
    <xf numFmtId="0" fontId="1" fillId="5" borderId="1" xfId="0" applyNumberFormat="1" applyFont="1" applyFill="1" applyBorder="1" applyAlignment="1">
      <alignment vertical="top"/>
    </xf>
    <xf numFmtId="0" fontId="1" fillId="5" borderId="25" xfId="0" applyNumberFormat="1" applyFont="1" applyFill="1" applyBorder="1" applyAlignment="1">
      <alignment vertical="top"/>
    </xf>
    <xf numFmtId="0" fontId="1" fillId="5" borderId="26" xfId="0" applyNumberFormat="1" applyFont="1" applyFill="1" applyBorder="1" applyAlignment="1">
      <alignment vertical="top"/>
    </xf>
    <xf numFmtId="0" fontId="1" fillId="0" borderId="25" xfId="0" applyNumberFormat="1" applyFont="1" applyBorder="1" applyAlignment="1">
      <alignment vertical="top"/>
    </xf>
    <xf numFmtId="0" fontId="2" fillId="5" borderId="21" xfId="0" applyNumberFormat="1" applyFont="1" applyFill="1" applyBorder="1" applyAlignment="1">
      <alignment vertical="center"/>
    </xf>
    <xf numFmtId="0" fontId="1" fillId="5" borderId="55" xfId="0" applyNumberFormat="1" applyFont="1" applyFill="1" applyBorder="1" applyAlignment="1">
      <alignment vertical="center"/>
    </xf>
    <xf numFmtId="0" fontId="1" fillId="0" borderId="6" xfId="0" applyNumberFormat="1" applyFont="1" applyBorder="1" applyAlignment="1">
      <alignment horizontal="center" vertical="center"/>
    </xf>
    <xf numFmtId="0" fontId="1" fillId="0" borderId="0" xfId="0" applyNumberFormat="1" applyFont="1" applyBorder="1" applyAlignment="1">
      <alignment vertical="center"/>
    </xf>
    <xf numFmtId="0" fontId="2" fillId="5" borderId="34" xfId="0" applyNumberFormat="1" applyFont="1" applyFill="1" applyBorder="1" applyAlignment="1">
      <alignment vertical="center"/>
    </xf>
    <xf numFmtId="0" fontId="1" fillId="0" borderId="0" xfId="0" applyNumberFormat="1" applyFont="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0" borderId="57" xfId="0" applyNumberFormat="1" applyFont="1" applyBorder="1" applyAlignment="1">
      <alignment vertical="center"/>
    </xf>
    <xf numFmtId="164" fontId="1" fillId="0" borderId="6" xfId="0" applyNumberFormat="1" applyFont="1" applyBorder="1" applyAlignment="1">
      <alignment horizontal="center" vertical="center"/>
    </xf>
    <xf numFmtId="0" fontId="2" fillId="5" borderId="21" xfId="0" applyNumberFormat="1" applyFont="1" applyFill="1" applyBorder="1" applyAlignment="1">
      <alignment horizontal="center" vertical="center"/>
    </xf>
    <xf numFmtId="0" fontId="1" fillId="0" borderId="55" xfId="0" applyNumberFormat="1" applyFont="1" applyBorder="1" applyAlignment="1" applyProtection="1">
      <alignment horizontal="center" vertical="center"/>
      <protection locked="0"/>
    </xf>
    <xf numFmtId="0" fontId="1" fillId="0" borderId="44" xfId="0" applyNumberFormat="1" applyFont="1" applyBorder="1" applyAlignment="1" applyProtection="1">
      <alignment horizontal="center" vertical="center"/>
      <protection locked="0"/>
    </xf>
    <xf numFmtId="0" fontId="1" fillId="0" borderId="57" xfId="0" applyNumberFormat="1" applyFont="1" applyBorder="1" applyAlignment="1">
      <alignment vertical="top"/>
    </xf>
    <xf numFmtId="0" fontId="2" fillId="5" borderId="34" xfId="0" applyNumberFormat="1" applyFont="1" applyFill="1" applyBorder="1" applyAlignment="1">
      <alignment vertical="top"/>
    </xf>
    <xf numFmtId="0" fontId="1" fillId="5" borderId="57" xfId="0" applyNumberFormat="1" applyFont="1" applyFill="1" applyBorder="1" applyAlignment="1">
      <alignment vertical="top"/>
    </xf>
    <xf numFmtId="0" fontId="1" fillId="5" borderId="58" xfId="0" applyNumberFormat="1" applyFont="1" applyFill="1" applyBorder="1" applyAlignment="1">
      <alignment vertical="top"/>
    </xf>
    <xf numFmtId="0" fontId="1" fillId="0" borderId="0" xfId="0" applyNumberFormat="1" applyFont="1" applyAlignment="1">
      <alignment vertical="top"/>
    </xf>
    <xf numFmtId="0" fontId="3" fillId="6" borderId="61" xfId="0" applyNumberFormat="1" applyFont="1" applyFill="1" applyBorder="1" applyAlignment="1">
      <alignment horizontal="center" vertical="center"/>
    </xf>
    <xf numFmtId="0" fontId="3" fillId="6" borderId="62" xfId="0" applyNumberFormat="1" applyFont="1" applyFill="1" applyBorder="1" applyAlignment="1">
      <alignment horizontal="center" vertical="center"/>
    </xf>
    <xf numFmtId="0" fontId="3" fillId="6" borderId="63" xfId="0" applyNumberFormat="1" applyFont="1" applyFill="1" applyBorder="1" applyAlignment="1">
      <alignment horizontal="center" vertical="center"/>
    </xf>
    <xf numFmtId="0" fontId="5" fillId="6" borderId="61" xfId="0" applyNumberFormat="1" applyFont="1" applyFill="1" applyBorder="1" applyAlignment="1">
      <alignment horizontal="center" vertical="center"/>
    </xf>
    <xf numFmtId="0" fontId="6" fillId="0" borderId="26" xfId="0" applyNumberFormat="1" applyFont="1" applyBorder="1" applyAlignment="1" applyProtection="1">
      <alignment horizontal="left" vertical="center"/>
      <protection/>
    </xf>
    <xf numFmtId="0" fontId="6" fillId="0" borderId="29" xfId="0" applyNumberFormat="1" applyFont="1" applyBorder="1" applyAlignment="1" applyProtection="1">
      <alignment horizontal="left" vertical="center"/>
      <protection locked="0"/>
    </xf>
    <xf numFmtId="0" fontId="6" fillId="0" borderId="64" xfId="0" applyNumberFormat="1" applyFont="1" applyBorder="1" applyAlignment="1" applyProtection="1">
      <alignment horizontal="left" vertical="center"/>
      <protection locked="0"/>
    </xf>
    <xf numFmtId="164" fontId="6" fillId="0" borderId="29" xfId="0" applyNumberFormat="1" applyFont="1" applyBorder="1" applyAlignment="1" applyProtection="1">
      <alignment horizontal="left" vertical="center"/>
      <protection locked="0"/>
    </xf>
    <xf numFmtId="0" fontId="6" fillId="0" borderId="31" xfId="0" applyNumberFormat="1" applyFont="1" applyBorder="1" applyAlignment="1" applyProtection="1">
      <alignment horizontal="left" vertical="center"/>
      <protection locked="0"/>
    </xf>
    <xf numFmtId="0" fontId="7"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0" fillId="0" borderId="65" xfId="0" applyNumberFormat="1" applyFont="1" applyBorder="1" applyAlignment="1">
      <alignment horizontal="center" vertical="center"/>
    </xf>
    <xf numFmtId="0" fontId="7" fillId="0" borderId="0" xfId="0" applyNumberFormat="1" applyFont="1" applyBorder="1" applyAlignment="1">
      <alignment horizontal="center" vertical="center"/>
    </xf>
    <xf numFmtId="0" fontId="16" fillId="6" borderId="61" xfId="0" applyNumberFormat="1" applyFont="1" applyFill="1" applyBorder="1" applyAlignment="1" applyProtection="1">
      <alignment horizontal="center" vertical="center"/>
      <protection/>
    </xf>
    <xf numFmtId="0" fontId="18" fillId="5" borderId="61"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horizontal="left" vertical="center"/>
      <protection/>
    </xf>
    <xf numFmtId="0" fontId="25" fillId="0" borderId="0" xfId="0" applyNumberFormat="1" applyFont="1" applyBorder="1" applyAlignment="1" applyProtection="1">
      <alignment horizontal="left" vertical="center"/>
      <protection/>
    </xf>
    <xf numFmtId="164" fontId="25" fillId="0" borderId="29" xfId="0" applyNumberFormat="1" applyFont="1" applyBorder="1" applyAlignment="1" applyProtection="1">
      <alignment horizontal="left" vertical="center"/>
      <protection/>
    </xf>
    <xf numFmtId="0" fontId="29" fillId="0" borderId="66" xfId="0" applyNumberFormat="1" applyFont="1" applyBorder="1" applyAlignment="1" applyProtection="1">
      <alignment horizontal="center" vertical="center" wrapText="1"/>
      <protection/>
    </xf>
    <xf numFmtId="0" fontId="30" fillId="0" borderId="67" xfId="0" applyNumberFormat="1" applyFont="1" applyBorder="1" applyAlignment="1" applyProtection="1">
      <alignment horizontal="center" vertical="center" wrapText="1"/>
      <protection/>
    </xf>
    <xf numFmtId="0" fontId="18" fillId="0" borderId="68" xfId="0" applyNumberFormat="1" applyFont="1" applyBorder="1" applyAlignment="1" applyProtection="1">
      <alignment horizontal="center" vertical="center"/>
      <protection/>
    </xf>
    <xf numFmtId="0" fontId="18" fillId="0" borderId="69" xfId="0" applyNumberFormat="1" applyFont="1" applyBorder="1" applyAlignment="1" applyProtection="1">
      <alignment horizontal="center" vertical="center"/>
      <protection/>
    </xf>
    <xf numFmtId="0" fontId="18" fillId="0" borderId="70" xfId="0" applyNumberFormat="1" applyFont="1" applyBorder="1" applyAlignment="1" applyProtection="1">
      <alignment horizontal="center" vertical="center"/>
      <protection/>
    </xf>
    <xf numFmtId="0" fontId="18" fillId="0" borderId="71" xfId="0" applyNumberFormat="1" applyFont="1" applyBorder="1" applyAlignment="1" applyProtection="1">
      <alignment horizontal="center" vertical="center"/>
      <protection/>
    </xf>
    <xf numFmtId="0" fontId="18" fillId="0" borderId="72" xfId="0" applyNumberFormat="1" applyFont="1" applyBorder="1" applyAlignment="1" applyProtection="1">
      <alignment horizontal="center" vertical="center"/>
      <protection/>
    </xf>
    <xf numFmtId="1" fontId="1" fillId="0" borderId="54" xfId="0" applyNumberFormat="1" applyFont="1" applyFill="1" applyBorder="1" applyAlignment="1" applyProtection="1">
      <alignment horizontal="center" vertical="center"/>
      <protection/>
    </xf>
    <xf numFmtId="49" fontId="1" fillId="0" borderId="73" xfId="0" applyNumberFormat="1" applyFont="1" applyFill="1" applyBorder="1" applyAlignment="1" applyProtection="1">
      <alignment horizontal="left" vertical="center"/>
      <protection/>
    </xf>
    <xf numFmtId="1" fontId="1" fillId="0" borderId="54" xfId="0" applyNumberFormat="1" applyFont="1" applyBorder="1" applyAlignment="1" applyProtection="1">
      <alignment horizontal="center" vertical="center"/>
      <protection/>
    </xf>
    <xf numFmtId="49" fontId="1" fillId="0" borderId="73" xfId="0" applyNumberFormat="1" applyFont="1" applyBorder="1" applyAlignment="1" applyProtection="1">
      <alignment horizontal="left" vertical="center"/>
      <protection/>
    </xf>
    <xf numFmtId="1" fontId="1" fillId="0" borderId="74" xfId="0" applyNumberFormat="1" applyFont="1" applyBorder="1" applyAlignment="1" applyProtection="1">
      <alignment horizontal="center" vertical="center"/>
      <protection/>
    </xf>
    <xf numFmtId="49" fontId="1" fillId="0" borderId="75" xfId="0" applyNumberFormat="1" applyFont="1" applyBorder="1" applyAlignment="1" applyProtection="1">
      <alignment horizontal="left" vertical="center"/>
      <protection/>
    </xf>
    <xf numFmtId="0" fontId="14" fillId="0" borderId="65" xfId="0" applyNumberFormat="1" applyFont="1" applyBorder="1" applyAlignment="1" applyProtection="1">
      <alignment horizontal="left" vertical="center"/>
      <protection locked="0"/>
    </xf>
    <xf numFmtId="0" fontId="14" fillId="0" borderId="76" xfId="0" applyNumberFormat="1" applyFont="1" applyBorder="1" applyAlignment="1" applyProtection="1">
      <alignment horizontal="left" vertical="center"/>
      <protection locked="0"/>
    </xf>
    <xf numFmtId="0" fontId="14" fillId="0" borderId="77" xfId="0" applyNumberFormat="1" applyFont="1" applyBorder="1" applyAlignment="1" applyProtection="1">
      <alignment horizontal="left" vertical="center"/>
      <protection locked="0"/>
    </xf>
    <xf numFmtId="0" fontId="34" fillId="0" borderId="65" xfId="0" applyNumberFormat="1" applyFont="1" applyBorder="1" applyAlignment="1" applyProtection="1">
      <alignment horizontal="center" vertical="center"/>
      <protection/>
    </xf>
    <xf numFmtId="0" fontId="40" fillId="0" borderId="78" xfId="0" applyNumberFormat="1" applyFont="1" applyBorder="1" applyAlignment="1" applyProtection="1">
      <alignment horizontal="center" vertical="center"/>
      <protection locked="0"/>
    </xf>
    <xf numFmtId="0" fontId="1" fillId="0" borderId="76" xfId="0" applyNumberFormat="1" applyFont="1" applyBorder="1" applyAlignment="1" applyProtection="1">
      <alignment horizontal="left" vertical="center"/>
      <protection locked="0"/>
    </xf>
    <xf numFmtId="0" fontId="40" fillId="0" borderId="63" xfId="0" applyNumberFormat="1" applyFont="1" applyBorder="1" applyAlignment="1" applyProtection="1">
      <alignment horizontal="center" vertical="center"/>
      <protection locked="0"/>
    </xf>
    <xf numFmtId="0" fontId="1" fillId="0" borderId="77" xfId="0" applyNumberFormat="1" applyFont="1" applyBorder="1" applyAlignment="1" applyProtection="1">
      <alignment horizontal="left" vertical="center"/>
      <protection locked="0"/>
    </xf>
    <xf numFmtId="0" fontId="42" fillId="0" borderId="7" xfId="15" applyNumberFormat="1" applyFont="1" applyFill="1" applyBorder="1" applyAlignment="1" applyProtection="1">
      <alignment horizontal="left" vertical="center"/>
      <protection/>
    </xf>
    <xf numFmtId="0" fontId="1" fillId="0" borderId="51" xfId="0" applyNumberFormat="1" applyFont="1" applyBorder="1" applyAlignment="1" applyProtection="1">
      <alignment horizontal="center" vertical="center" wrapText="1"/>
      <protection/>
    </xf>
    <xf numFmtId="0" fontId="42" fillId="0" borderId="24" xfId="15" applyNumberFormat="1" applyFont="1" applyFill="1" applyBorder="1" applyAlignment="1" applyProtection="1">
      <alignment horizontal="left" vertical="center"/>
      <protection/>
    </xf>
    <xf numFmtId="0" fontId="8" fillId="5" borderId="78" xfId="0" applyNumberFormat="1" applyFont="1" applyFill="1" applyBorder="1" applyAlignment="1">
      <alignment horizontal="center" vertical="top"/>
    </xf>
    <xf numFmtId="0" fontId="38" fillId="5" borderId="63" xfId="0" applyNumberFormat="1" applyFont="1" applyFill="1" applyBorder="1" applyAlignment="1">
      <alignment horizontal="center" vertical="center" wrapText="1"/>
    </xf>
    <xf numFmtId="0" fontId="2" fillId="5" borderId="34" xfId="0" applyNumberFormat="1" applyFont="1" applyFill="1" applyBorder="1" applyAlignment="1">
      <alignment horizontal="center" vertical="center"/>
    </xf>
    <xf numFmtId="0" fontId="1" fillId="0" borderId="6" xfId="0" applyNumberFormat="1" applyFont="1" applyBorder="1" applyAlignment="1" applyProtection="1">
      <alignment vertical="center"/>
      <protection locked="0"/>
    </xf>
    <xf numFmtId="0" fontId="2" fillId="5" borderId="6" xfId="0" applyNumberFormat="1" applyFont="1" applyFill="1" applyBorder="1" applyAlignment="1">
      <alignment horizontal="center" vertical="center"/>
    </xf>
    <xf numFmtId="0" fontId="1" fillId="0" borderId="6" xfId="0" applyNumberFormat="1" applyFont="1" applyBorder="1" applyAlignment="1" applyProtection="1">
      <alignment horizontal="left" vertical="center" wrapText="1" indent="2"/>
      <protection locked="0"/>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francois.pouilhe@wanadoo.fr" TargetMode="External" /><Relationship Id="rId2" Type="http://schemas.openxmlformats.org/officeDocument/2006/relationships/hyperlink" Target="mailto:sergevera1@orange.fr" TargetMode="External" /><Relationship Id="rId3" Type="http://schemas.openxmlformats.org/officeDocument/2006/relationships/hyperlink" Target="mailto:labourgade.andre@wanadoo.fr" TargetMode="External" /><Relationship Id="rId4" Type="http://schemas.openxmlformats.org/officeDocument/2006/relationships/hyperlink" Target="mailto:pla.robert@orange.fr" TargetMode="External" /><Relationship Id="rId5" Type="http://schemas.openxmlformats.org/officeDocument/2006/relationships/hyperlink" Target="mailto:sergenicolas64@gmail.com" TargetMode="External" /><Relationship Id="rId6" Type="http://schemas.openxmlformats.org/officeDocument/2006/relationships/hyperlink" Target="mailto:cagniot.jp@gmail.com" TargetMode="External" /><Relationship Id="rId7" Type="http://schemas.openxmlformats.org/officeDocument/2006/relationships/hyperlink" Target="mailto:herve.quarantesept@orange.fr" TargetMode="External" /><Relationship Id="rId8" Type="http://schemas.openxmlformats.org/officeDocument/2006/relationships/hyperlink" Target="mailto:michel.bergougnoux@atos.net" TargetMode="External" /></Relationships>
</file>

<file path=xl/worksheets/sheet1.xml><?xml version="1.0" encoding="utf-8"?>
<worksheet xmlns="http://schemas.openxmlformats.org/spreadsheetml/2006/main" xmlns:r="http://schemas.openxmlformats.org/officeDocument/2006/relationships">
  <dimension ref="A1:IV28"/>
  <sheetViews>
    <sheetView showGridLines="0" zoomScale="75" zoomScaleNormal="75" workbookViewId="0" topLeftCell="A12">
      <selection activeCell="B16" sqref="B16:D16"/>
    </sheetView>
  </sheetViews>
  <sheetFormatPr defaultColWidth="11.5546875" defaultRowHeight="15"/>
  <cols>
    <col min="1" max="1" width="32.77734375" style="1" customWidth="1"/>
    <col min="2" max="2" width="13.77734375" style="1" customWidth="1"/>
    <col min="3" max="3" width="23.6640625" style="1" customWidth="1"/>
    <col min="4" max="4" width="11.4453125" style="1" customWidth="1"/>
    <col min="5" max="16384" width="10.6640625" style="1" customWidth="1"/>
  </cols>
  <sheetData>
    <row r="1" spans="1:5" ht="18">
      <c r="A1" s="209" t="s">
        <v>0</v>
      </c>
      <c r="B1" s="209"/>
      <c r="C1" s="209"/>
      <c r="D1" s="209"/>
      <c r="E1" s="2"/>
    </row>
    <row r="2" spans="1:5" ht="12.75">
      <c r="A2" s="3"/>
      <c r="B2" s="3"/>
      <c r="C2" s="3"/>
      <c r="D2" s="3"/>
      <c r="E2" s="3"/>
    </row>
    <row r="3" spans="1:5" ht="19.5" customHeight="1">
      <c r="A3" s="210" t="s">
        <v>1</v>
      </c>
      <c r="B3" s="210"/>
      <c r="C3" s="210"/>
      <c r="D3" s="210"/>
      <c r="E3" s="4"/>
    </row>
    <row r="4" spans="1:5" ht="18">
      <c r="A4" s="211" t="s">
        <v>2</v>
      </c>
      <c r="B4" s="211"/>
      <c r="C4" s="211"/>
      <c r="D4" s="211"/>
      <c r="E4" s="4"/>
    </row>
    <row r="5" spans="1:5" ht="12.75" customHeight="1">
      <c r="A5" s="4"/>
      <c r="B5" s="4"/>
      <c r="C5" s="4"/>
      <c r="D5" s="4"/>
      <c r="E5" s="4"/>
    </row>
    <row r="6" spans="1:5" ht="45">
      <c r="A6" s="212" t="s">
        <v>3</v>
      </c>
      <c r="B6" s="212"/>
      <c r="C6" s="212"/>
      <c r="D6" s="212"/>
      <c r="E6" s="3"/>
    </row>
    <row r="7" spans="1:5" ht="12.75">
      <c r="A7" s="3"/>
      <c r="B7" s="3"/>
      <c r="C7" s="3"/>
      <c r="D7" s="3"/>
      <c r="E7" s="3"/>
    </row>
    <row r="8" ht="7.5" customHeight="1"/>
    <row r="9" spans="1:4" ht="30" customHeight="1">
      <c r="A9" s="5" t="s">
        <v>4</v>
      </c>
      <c r="B9" s="213" t="s">
        <v>5</v>
      </c>
      <c r="C9" s="213"/>
      <c r="D9" s="213"/>
    </row>
    <row r="10" spans="1:4" ht="30" customHeight="1">
      <c r="A10" s="6" t="s">
        <v>6</v>
      </c>
      <c r="B10" s="214" t="s">
        <v>7</v>
      </c>
      <c r="C10" s="214"/>
      <c r="D10" s="214"/>
    </row>
    <row r="11" spans="1:4" ht="30" customHeight="1">
      <c r="A11" s="7" t="s">
        <v>8</v>
      </c>
      <c r="B11" s="215" t="s">
        <v>9</v>
      </c>
      <c r="C11" s="215"/>
      <c r="D11" s="215"/>
    </row>
    <row r="12" spans="1:4" ht="30" customHeight="1">
      <c r="A12" s="6" t="s">
        <v>10</v>
      </c>
      <c r="B12" s="214" t="s">
        <v>11</v>
      </c>
      <c r="C12" s="214"/>
      <c r="D12" s="214"/>
    </row>
    <row r="13" spans="1:4" ht="30" customHeight="1">
      <c r="A13" s="6" t="s">
        <v>12</v>
      </c>
      <c r="B13" s="214" t="s">
        <v>13</v>
      </c>
      <c r="C13" s="214"/>
      <c r="D13" s="214"/>
    </row>
    <row r="14" spans="1:4" ht="30" customHeight="1">
      <c r="A14" s="7" t="s">
        <v>14</v>
      </c>
      <c r="B14" s="215" t="s">
        <v>15</v>
      </c>
      <c r="C14" s="215"/>
      <c r="D14" s="215"/>
    </row>
    <row r="15" spans="1:4" ht="30" customHeight="1">
      <c r="A15" s="6" t="s">
        <v>16</v>
      </c>
      <c r="B15" s="216">
        <v>41741</v>
      </c>
      <c r="C15" s="216"/>
      <c r="D15" s="216"/>
    </row>
    <row r="16" spans="1:4" ht="30" customHeight="1">
      <c r="A16" s="8" t="s">
        <v>17</v>
      </c>
      <c r="B16" s="217" t="s">
        <v>18</v>
      </c>
      <c r="C16" s="217"/>
      <c r="D16" s="217"/>
    </row>
    <row r="17" ht="14.25" customHeight="1"/>
    <row r="18" spans="1:256" s="9" customFormat="1" ht="27" customHeight="1">
      <c r="A18" s="218" t="s">
        <v>19</v>
      </c>
      <c r="B18" s="218"/>
      <c r="C18" s="218"/>
      <c r="D18" s="218"/>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9" customFormat="1" ht="39.75" customHeight="1">
      <c r="A19" s="219" t="s">
        <v>20</v>
      </c>
      <c r="B19" s="219"/>
      <c r="C19" s="219"/>
      <c r="D19" s="219"/>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ht="14.25" customHeight="1"/>
    <row r="21" spans="1:4" ht="19.5" customHeight="1">
      <c r="A21" s="220" t="s">
        <v>21</v>
      </c>
      <c r="B21" s="220"/>
      <c r="C21" s="220"/>
      <c r="D21" s="220"/>
    </row>
    <row r="22" spans="1:256" s="3" customFormat="1" ht="19.5" customHeight="1">
      <c r="A22" s="10" t="s">
        <v>22</v>
      </c>
      <c r="B22" s="11" t="s">
        <v>23</v>
      </c>
      <c r="C22" s="11" t="s">
        <v>24</v>
      </c>
      <c r="D22" s="12" t="s">
        <v>25</v>
      </c>
      <c r="E22" s="13"/>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3" customFormat="1" ht="24" customHeight="1">
      <c r="A23" s="14" t="s">
        <v>26</v>
      </c>
      <c r="B23" s="15" t="s">
        <v>27</v>
      </c>
      <c r="C23" s="16" t="s">
        <v>28</v>
      </c>
      <c r="D23" s="17">
        <v>0.255</v>
      </c>
      <c r="E23" s="13"/>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5" ht="24" customHeight="1">
      <c r="A24" s="18" t="s">
        <v>29</v>
      </c>
      <c r="B24" s="19" t="s">
        <v>30</v>
      </c>
      <c r="C24" s="20" t="s">
        <v>31</v>
      </c>
      <c r="D24" s="21">
        <v>0.24</v>
      </c>
      <c r="E24" s="22"/>
    </row>
    <row r="25" spans="1:5" ht="24" customHeight="1">
      <c r="A25" s="23" t="s">
        <v>32</v>
      </c>
      <c r="B25" s="24" t="s">
        <v>33</v>
      </c>
      <c r="C25" s="25" t="s">
        <v>34</v>
      </c>
      <c r="D25" s="26">
        <v>0.226</v>
      </c>
      <c r="E25" s="27"/>
    </row>
    <row r="26" ht="16.5" customHeight="1"/>
    <row r="27" spans="1:4" ht="20.25">
      <c r="A27" s="221" t="s">
        <v>35</v>
      </c>
      <c r="B27" s="221"/>
      <c r="C27" s="221"/>
      <c r="D27" s="221"/>
    </row>
    <row r="28" spans="1:4" ht="18">
      <c r="A28" s="28"/>
      <c r="B28" s="28"/>
      <c r="C28" s="28"/>
      <c r="D28" s="28"/>
    </row>
  </sheetData>
  <sheetProtection sheet="1" objects="1" scenarios="1"/>
  <mergeCells count="16">
    <mergeCell ref="A18:D18"/>
    <mergeCell ref="A19:D19"/>
    <mergeCell ref="A21:D21"/>
    <mergeCell ref="A27:D27"/>
    <mergeCell ref="B13:D13"/>
    <mergeCell ref="B14:D14"/>
    <mergeCell ref="B15:D15"/>
    <mergeCell ref="B16:D16"/>
    <mergeCell ref="B9:D9"/>
    <mergeCell ref="B10:D10"/>
    <mergeCell ref="B11:D11"/>
    <mergeCell ref="B12:D12"/>
    <mergeCell ref="A1:D1"/>
    <mergeCell ref="A3:D3"/>
    <mergeCell ref="A4:D4"/>
    <mergeCell ref="A6:D6"/>
  </mergeCells>
  <printOptions horizontalCentered="1"/>
  <pageMargins left="0" right="0" top="0.984027777777777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Z58"/>
  <sheetViews>
    <sheetView showGridLines="0" zoomScale="75" zoomScaleNormal="75" workbookViewId="0" topLeftCell="A13">
      <selection activeCell="A29" sqref="A29:M30"/>
    </sheetView>
  </sheetViews>
  <sheetFormatPr defaultColWidth="11.5546875" defaultRowHeight="15"/>
  <cols>
    <col min="1" max="1" width="4.10546875" style="29" customWidth="1"/>
    <col min="2" max="2" width="5.6640625" style="29" customWidth="1"/>
    <col min="3" max="3" width="20.6640625" style="29" customWidth="1"/>
    <col min="4" max="4" width="4.6640625" style="29" customWidth="1"/>
    <col min="5" max="5" width="3.4453125" style="29" customWidth="1"/>
    <col min="6" max="6" width="1.99609375" style="29" customWidth="1"/>
    <col min="7" max="7" width="2.6640625" style="29" customWidth="1"/>
    <col min="8" max="8" width="1.66796875" style="29" customWidth="1"/>
    <col min="9" max="9" width="0" style="29" hidden="1" customWidth="1"/>
    <col min="10" max="12" width="2.6640625" style="29" customWidth="1"/>
    <col min="13" max="13" width="4.6640625" style="29" customWidth="1"/>
    <col min="14" max="14" width="5.6640625" style="29" customWidth="1"/>
    <col min="15" max="16" width="4.6640625" style="29" customWidth="1"/>
    <col min="17" max="18" width="5.6640625" style="29" customWidth="1"/>
    <col min="19" max="19" width="5.88671875" style="29" customWidth="1"/>
    <col min="20" max="20" width="1.66796875" style="29" customWidth="1"/>
    <col min="21" max="21" width="20.6640625" style="30" customWidth="1"/>
    <col min="22" max="23" width="5.6640625" style="30" customWidth="1"/>
    <col min="24" max="24" width="5.6640625" style="31" customWidth="1"/>
    <col min="25" max="26" width="4.6640625" style="30" customWidth="1"/>
    <col min="27" max="27" width="5.77734375" style="32" customWidth="1"/>
    <col min="28" max="30" width="0" style="33" hidden="1" customWidth="1"/>
    <col min="31" max="31" width="10.77734375" style="33" customWidth="1"/>
    <col min="32" max="35" width="4.77734375" style="33" customWidth="1"/>
    <col min="36" max="36" width="6.77734375" style="33" customWidth="1"/>
    <col min="37" max="39" width="4.77734375" style="33" customWidth="1"/>
    <col min="40" max="52" width="10.6640625" style="33" customWidth="1"/>
    <col min="53" max="16384" width="10.6640625" style="29" customWidth="1"/>
  </cols>
  <sheetData>
    <row r="1" spans="1:26" ht="16.5">
      <c r="A1" s="222" t="s">
        <v>3</v>
      </c>
      <c r="B1" s="222"/>
      <c r="C1" s="222"/>
      <c r="D1" s="222"/>
      <c r="E1" s="222"/>
      <c r="F1" s="222"/>
      <c r="G1" s="222"/>
      <c r="H1" s="222"/>
      <c r="I1" s="222"/>
      <c r="J1" s="222"/>
      <c r="K1" s="222"/>
      <c r="L1" s="222"/>
      <c r="M1" s="222"/>
      <c r="N1" s="222"/>
      <c r="O1" s="222"/>
      <c r="P1" s="222"/>
      <c r="Q1" s="222"/>
      <c r="R1" s="222"/>
      <c r="S1" s="222"/>
      <c r="T1" s="34"/>
      <c r="U1" s="223" t="s">
        <v>36</v>
      </c>
      <c r="V1" s="223"/>
      <c r="W1" s="223"/>
      <c r="X1" s="223"/>
      <c r="Y1" s="223"/>
      <c r="Z1" s="223"/>
    </row>
    <row r="2" spans="1:26" ht="15">
      <c r="A2" s="222"/>
      <c r="B2" s="222"/>
      <c r="C2" s="222"/>
      <c r="D2" s="222"/>
      <c r="E2" s="222"/>
      <c r="F2" s="222"/>
      <c r="G2" s="222"/>
      <c r="H2" s="222"/>
      <c r="I2" s="222"/>
      <c r="J2" s="222"/>
      <c r="K2" s="222"/>
      <c r="L2" s="222"/>
      <c r="M2" s="222"/>
      <c r="N2" s="222"/>
      <c r="O2" s="222"/>
      <c r="P2" s="222"/>
      <c r="Q2" s="222"/>
      <c r="R2" s="222"/>
      <c r="S2" s="222"/>
      <c r="T2" s="35"/>
      <c r="U2" s="36"/>
      <c r="V2" s="37"/>
      <c r="W2" s="37"/>
      <c r="X2" s="38"/>
      <c r="Y2" s="37"/>
      <c r="Z2" s="37"/>
    </row>
    <row r="3" spans="1:27" ht="16.5" customHeight="1">
      <c r="A3" s="222"/>
      <c r="B3" s="222"/>
      <c r="C3" s="222"/>
      <c r="D3" s="222"/>
      <c r="E3" s="222"/>
      <c r="F3" s="222"/>
      <c r="G3" s="222"/>
      <c r="H3" s="222"/>
      <c r="I3" s="222"/>
      <c r="J3" s="222"/>
      <c r="K3" s="222"/>
      <c r="L3" s="222"/>
      <c r="M3" s="222"/>
      <c r="N3" s="222"/>
      <c r="O3" s="222"/>
      <c r="P3" s="222"/>
      <c r="Q3" s="222"/>
      <c r="R3" s="222"/>
      <c r="S3" s="222"/>
      <c r="U3" s="39"/>
      <c r="V3" s="37"/>
      <c r="W3" s="37"/>
      <c r="X3" s="38"/>
      <c r="Y3" s="37"/>
      <c r="Z3" s="37"/>
      <c r="AA3" s="40" t="s">
        <v>37</v>
      </c>
    </row>
    <row r="4" spans="1:27" ht="16.5" customHeight="1">
      <c r="A4" s="222"/>
      <c r="B4" s="222"/>
      <c r="C4" s="222"/>
      <c r="D4" s="222"/>
      <c r="E4" s="222"/>
      <c r="F4" s="222"/>
      <c r="G4" s="222"/>
      <c r="H4" s="222"/>
      <c r="I4" s="222"/>
      <c r="J4" s="222"/>
      <c r="K4" s="222"/>
      <c r="L4" s="222"/>
      <c r="M4" s="222"/>
      <c r="N4" s="222"/>
      <c r="O4" s="222"/>
      <c r="P4" s="222"/>
      <c r="Q4" s="222"/>
      <c r="R4" s="222"/>
      <c r="S4" s="222"/>
      <c r="U4" s="41" t="s">
        <v>38</v>
      </c>
      <c r="V4" s="42" t="s">
        <v>39</v>
      </c>
      <c r="W4" s="42" t="s">
        <v>40</v>
      </c>
      <c r="X4" s="43" t="s">
        <v>41</v>
      </c>
      <c r="Y4" s="42" t="s">
        <v>42</v>
      </c>
      <c r="Z4" s="44" t="s">
        <v>43</v>
      </c>
      <c r="AA4" s="45" t="s">
        <v>44</v>
      </c>
    </row>
    <row r="5" spans="1:29" ht="16.5" customHeight="1">
      <c r="A5" s="222"/>
      <c r="B5" s="222"/>
      <c r="C5" s="222"/>
      <c r="D5" s="222"/>
      <c r="E5" s="222"/>
      <c r="F5" s="222"/>
      <c r="G5" s="222"/>
      <c r="H5" s="222"/>
      <c r="I5" s="222"/>
      <c r="J5" s="222"/>
      <c r="K5" s="222"/>
      <c r="L5" s="222"/>
      <c r="M5" s="222"/>
      <c r="N5" s="222"/>
      <c r="O5" s="222"/>
      <c r="P5" s="222"/>
      <c r="Q5" s="222"/>
      <c r="R5" s="222"/>
      <c r="S5" s="222"/>
      <c r="U5" s="46" t="str">
        <f>C17</f>
        <v>CHOPIN Jean-Pierre</v>
      </c>
      <c r="V5" s="47">
        <v>14</v>
      </c>
      <c r="W5" s="48">
        <v>55</v>
      </c>
      <c r="X5" s="49">
        <f>IF(W5=0,"",ROUNDDOWN(V5/W5,3))</f>
        <v>0.254</v>
      </c>
      <c r="Y5" s="47">
        <v>2</v>
      </c>
      <c r="Z5" s="50">
        <f>IF(SUM(V5,V6)=0,"",IF(V5&gt;V6,2,IF(V5&lt;V6,0,1)))</f>
        <v>0</v>
      </c>
      <c r="AA5" s="51"/>
      <c r="AB5" s="52">
        <f>(Z5*1000)+Y5+T17</f>
        <v>4</v>
      </c>
      <c r="AC5" s="33">
        <f>IF(Z5&gt;0,X5,0)</f>
        <v>0</v>
      </c>
    </row>
    <row r="6" spans="1:29" ht="16.5" customHeight="1">
      <c r="A6" s="222"/>
      <c r="B6" s="222"/>
      <c r="C6" s="222"/>
      <c r="D6" s="222"/>
      <c r="E6" s="222"/>
      <c r="F6" s="222"/>
      <c r="G6" s="222"/>
      <c r="H6" s="222"/>
      <c r="I6" s="222"/>
      <c r="J6" s="222"/>
      <c r="K6" s="222"/>
      <c r="L6" s="222"/>
      <c r="M6" s="222"/>
      <c r="N6" s="222"/>
      <c r="O6" s="222"/>
      <c r="P6" s="222"/>
      <c r="Q6" s="222"/>
      <c r="R6" s="222"/>
      <c r="S6" s="222"/>
      <c r="U6" s="53" t="str">
        <f>C18</f>
        <v>LEPLUS Nicolas</v>
      </c>
      <c r="V6" s="54">
        <v>15</v>
      </c>
      <c r="W6" s="55">
        <f>IF(W5=0,0,W5)</f>
        <v>55</v>
      </c>
      <c r="X6" s="56">
        <f>IF(W5=0,"",ROUNDDOWN(V6/W6,3))</f>
        <v>0.272</v>
      </c>
      <c r="Y6" s="54">
        <v>2</v>
      </c>
      <c r="Z6" s="57">
        <f>IF(SUM(V5,V6)=0,"",2-Z5)</f>
        <v>2</v>
      </c>
      <c r="AA6" s="51"/>
      <c r="AB6" s="52">
        <f>(Z6*1000)+Y6+T18</f>
        <v>2003</v>
      </c>
      <c r="AC6" s="33">
        <f>IF(Z6&gt;0,X6,0)</f>
        <v>0.272</v>
      </c>
    </row>
    <row r="7" spans="1:26" ht="16.5" customHeight="1">
      <c r="A7" s="58"/>
      <c r="B7" s="33"/>
      <c r="C7" s="59"/>
      <c r="D7" s="224"/>
      <c r="E7" s="224"/>
      <c r="F7" s="59"/>
      <c r="G7" s="59"/>
      <c r="H7" s="33"/>
      <c r="I7" s="59"/>
      <c r="J7" s="59"/>
      <c r="K7" s="59"/>
      <c r="L7" s="59"/>
      <c r="M7" s="59"/>
      <c r="N7" s="224"/>
      <c r="O7" s="224"/>
      <c r="P7" s="59"/>
      <c r="Q7" s="59"/>
      <c r="R7" s="59"/>
      <c r="S7" s="59"/>
      <c r="T7" s="33"/>
      <c r="U7" s="33"/>
      <c r="V7" s="33"/>
      <c r="W7" s="33"/>
      <c r="X7" s="33"/>
      <c r="Y7" s="33"/>
      <c r="Z7" s="33"/>
    </row>
    <row r="8" spans="1:27" ht="16.5" customHeight="1">
      <c r="A8" s="61"/>
      <c r="B8" s="62"/>
      <c r="C8" s="62"/>
      <c r="D8" s="62"/>
      <c r="E8" s="62"/>
      <c r="F8" s="62"/>
      <c r="G8" s="62"/>
      <c r="H8" s="62"/>
      <c r="I8" s="62"/>
      <c r="J8" s="62"/>
      <c r="K8" s="62"/>
      <c r="L8" s="62"/>
      <c r="M8" s="62"/>
      <c r="N8" s="62"/>
      <c r="O8" s="62"/>
      <c r="P8" s="62"/>
      <c r="Q8" s="63"/>
      <c r="R8" s="63"/>
      <c r="S8" s="64"/>
      <c r="T8" s="33"/>
      <c r="U8" s="65" t="s">
        <v>45</v>
      </c>
      <c r="V8" s="66" t="s">
        <v>39</v>
      </c>
      <c r="W8" s="66" t="s">
        <v>40</v>
      </c>
      <c r="X8" s="67" t="s">
        <v>41</v>
      </c>
      <c r="Y8" s="66" t="s">
        <v>42</v>
      </c>
      <c r="Z8" s="68" t="s">
        <v>43</v>
      </c>
      <c r="AA8" s="69" t="s">
        <v>46</v>
      </c>
    </row>
    <row r="9" spans="1:29" ht="16.5" customHeight="1">
      <c r="A9" s="70"/>
      <c r="B9" s="71" t="s">
        <v>47</v>
      </c>
      <c r="C9" s="59"/>
      <c r="D9" s="225" t="str">
        <f>Convocation!B9</f>
        <v>3-Bandes</v>
      </c>
      <c r="E9" s="225"/>
      <c r="F9" s="225"/>
      <c r="G9" s="225"/>
      <c r="H9" s="225"/>
      <c r="I9" s="59"/>
      <c r="J9" s="59"/>
      <c r="K9" s="72" t="s">
        <v>48</v>
      </c>
      <c r="L9" s="59"/>
      <c r="M9" s="59"/>
      <c r="N9" s="73" t="str">
        <f>Convocation!B10</f>
        <v>R2</v>
      </c>
      <c r="O9" s="74"/>
      <c r="Q9" s="75" t="s">
        <v>49</v>
      </c>
      <c r="R9" s="76" t="str">
        <f>Convocation!B11</f>
        <v>15 Pts</v>
      </c>
      <c r="S9" s="77"/>
      <c r="T9" s="33"/>
      <c r="U9" s="78" t="str">
        <f>C16</f>
        <v>LACOME-ALLILAIRE  Clément</v>
      </c>
      <c r="V9" s="79">
        <v>5</v>
      </c>
      <c r="W9" s="48">
        <v>38</v>
      </c>
      <c r="X9" s="49">
        <f>IF(W9=0,"",ROUNDDOWN(V9/W9,3))</f>
        <v>0.131</v>
      </c>
      <c r="Y9" s="47">
        <v>2</v>
      </c>
      <c r="Z9" s="50">
        <f>IF(SUM(V9,V10)=0,"",IF(V9&gt;V10,2,IF(V9&lt;V10,0,1)))</f>
        <v>0</v>
      </c>
      <c r="AA9" s="51"/>
      <c r="AC9" s="33">
        <f>IF(Z9&gt;0,X9,0)</f>
        <v>0</v>
      </c>
    </row>
    <row r="10" spans="1:33" ht="16.5" customHeight="1">
      <c r="A10" s="80"/>
      <c r="B10" s="33"/>
      <c r="C10" s="33"/>
      <c r="D10" s="35"/>
      <c r="E10" s="35"/>
      <c r="F10" s="81"/>
      <c r="G10" s="35"/>
      <c r="H10" s="35"/>
      <c r="I10" s="59"/>
      <c r="J10" s="59"/>
      <c r="K10" s="59"/>
      <c r="L10" s="59"/>
      <c r="M10" s="59"/>
      <c r="N10" s="81"/>
      <c r="O10" s="81"/>
      <c r="P10" s="59"/>
      <c r="Q10" s="59"/>
      <c r="R10" s="59"/>
      <c r="S10" s="82"/>
      <c r="T10" s="33"/>
      <c r="U10" s="83" t="str">
        <f>IF(Z6="","",IF(AB5&lt;AB6,U5,U6))</f>
        <v>CHOPIN Jean-Pierre</v>
      </c>
      <c r="V10" s="84">
        <v>15</v>
      </c>
      <c r="W10" s="55">
        <f>IF(W9=0,0,W9)</f>
        <v>38</v>
      </c>
      <c r="X10" s="56">
        <f>IF(W9=0,"",ROUNDDOWN(V10/W10,3))</f>
        <v>0.394</v>
      </c>
      <c r="Y10" s="54">
        <v>3</v>
      </c>
      <c r="Z10" s="57">
        <f>IF(SUM(V9,V10)=0,"",2-Z9)</f>
        <v>2</v>
      </c>
      <c r="AC10" s="33">
        <f>IF(Z10&gt;0,X10,0)</f>
        <v>0.394</v>
      </c>
      <c r="AG10" s="85"/>
    </row>
    <row r="11" spans="1:33" ht="16.5" customHeight="1">
      <c r="A11" s="70"/>
      <c r="B11" s="72" t="s">
        <v>50</v>
      </c>
      <c r="C11" s="59"/>
      <c r="D11" s="225" t="str">
        <f>Convocation!B12</f>
        <v>B.C. ARCACHONNAIS</v>
      </c>
      <c r="E11" s="225"/>
      <c r="F11" s="225"/>
      <c r="G11" s="225"/>
      <c r="H11" s="225"/>
      <c r="I11" s="59"/>
      <c r="J11" s="59"/>
      <c r="K11" s="72" t="s">
        <v>51</v>
      </c>
      <c r="L11" s="59"/>
      <c r="M11" s="59"/>
      <c r="N11" s="226">
        <f>Convocation!B15</f>
        <v>41741</v>
      </c>
      <c r="O11" s="226"/>
      <c r="P11" s="226"/>
      <c r="Q11" s="226"/>
      <c r="R11" s="226"/>
      <c r="S11" s="226"/>
      <c r="T11" s="33"/>
      <c r="U11" s="32"/>
      <c r="V11" s="32"/>
      <c r="W11" s="32"/>
      <c r="X11" s="32"/>
      <c r="Y11" s="32"/>
      <c r="Z11" s="32"/>
      <c r="AG11" s="85"/>
    </row>
    <row r="12" spans="1:33" ht="16.5" customHeight="1">
      <c r="A12" s="86"/>
      <c r="B12" s="87"/>
      <c r="C12" s="88"/>
      <c r="D12" s="88"/>
      <c r="E12" s="88"/>
      <c r="F12" s="88"/>
      <c r="G12" s="87"/>
      <c r="H12" s="89"/>
      <c r="I12" s="89"/>
      <c r="J12" s="89"/>
      <c r="K12" s="89"/>
      <c r="L12" s="89"/>
      <c r="M12" s="89"/>
      <c r="N12" s="90"/>
      <c r="O12" s="91"/>
      <c r="P12" s="92"/>
      <c r="Q12" s="92"/>
      <c r="R12" s="92"/>
      <c r="S12" s="93"/>
      <c r="T12" s="33"/>
      <c r="U12" s="94" t="s">
        <v>52</v>
      </c>
      <c r="V12" s="95" t="s">
        <v>39</v>
      </c>
      <c r="W12" s="95" t="s">
        <v>40</v>
      </c>
      <c r="X12" s="96" t="s">
        <v>41</v>
      </c>
      <c r="Y12" s="95" t="s">
        <v>42</v>
      </c>
      <c r="Z12" s="97" t="s">
        <v>43</v>
      </c>
      <c r="AA12" s="98" t="s">
        <v>53</v>
      </c>
      <c r="AG12" s="85"/>
    </row>
    <row r="13" spans="1:29" ht="16.5" customHeight="1">
      <c r="A13" s="99"/>
      <c r="B13" s="99"/>
      <c r="C13" s="99"/>
      <c r="D13" s="99"/>
      <c r="E13" s="99"/>
      <c r="F13" s="99"/>
      <c r="G13" s="33"/>
      <c r="H13" s="33"/>
      <c r="I13" s="33"/>
      <c r="J13" s="33"/>
      <c r="K13" s="33"/>
      <c r="L13" s="33"/>
      <c r="M13" s="33"/>
      <c r="N13" s="33"/>
      <c r="O13" s="33"/>
      <c r="P13" s="33"/>
      <c r="Q13" s="33"/>
      <c r="R13" s="33"/>
      <c r="S13" s="33"/>
      <c r="U13" s="78" t="str">
        <f>C16</f>
        <v>LACOME-ALLILAIRE  Clément</v>
      </c>
      <c r="V13" s="79">
        <v>9</v>
      </c>
      <c r="W13" s="48">
        <v>45</v>
      </c>
      <c r="X13" s="49">
        <f>IF(W13=0,"",ROUNDDOWN(V13/W13,3))</f>
        <v>0.2</v>
      </c>
      <c r="Y13" s="47">
        <v>2</v>
      </c>
      <c r="Z13" s="50">
        <f>IF(SUM(V13,V14)=0,"",IF(V13&gt;V14,2,IF(V13&lt;V14,0,1)))</f>
        <v>0</v>
      </c>
      <c r="AC13" s="33">
        <f>IF(Z13&gt;0,X13,0)</f>
        <v>0</v>
      </c>
    </row>
    <row r="14" spans="1:29" ht="16.5" customHeight="1">
      <c r="A14" s="227" t="s">
        <v>54</v>
      </c>
      <c r="B14" s="228" t="s">
        <v>55</v>
      </c>
      <c r="C14" s="229" t="s">
        <v>56</v>
      </c>
      <c r="D14" s="230" t="s">
        <v>57</v>
      </c>
      <c r="E14" s="230"/>
      <c r="F14" s="230"/>
      <c r="G14" s="231" t="s">
        <v>24</v>
      </c>
      <c r="H14" s="231"/>
      <c r="I14" s="231"/>
      <c r="J14" s="231"/>
      <c r="K14" s="231"/>
      <c r="L14" s="231"/>
      <c r="M14" s="231"/>
      <c r="N14" s="100" t="s">
        <v>39</v>
      </c>
      <c r="O14" s="229" t="s">
        <v>39</v>
      </c>
      <c r="P14" s="230" t="s">
        <v>40</v>
      </c>
      <c r="Q14" s="232" t="s">
        <v>58</v>
      </c>
      <c r="R14" s="232"/>
      <c r="S14" s="233" t="s">
        <v>59</v>
      </c>
      <c r="T14" s="101"/>
      <c r="U14" s="83" t="str">
        <f>IF(Z6="","",IF(AB5&gt;AB6,U5,U6))</f>
        <v>LEPLUS Nicolas</v>
      </c>
      <c r="V14" s="84">
        <v>15</v>
      </c>
      <c r="W14" s="55">
        <f>IF(W13=0,0,W13)</f>
        <v>45</v>
      </c>
      <c r="X14" s="56">
        <f>IF(W13=0,"",ROUNDDOWN(V14/W14,3))</f>
        <v>0.333</v>
      </c>
      <c r="Y14" s="54">
        <v>2</v>
      </c>
      <c r="Z14" s="57">
        <f>IF(SUM(V13,V14)=0,"",2-Z13)</f>
        <v>2</v>
      </c>
      <c r="AC14" s="33">
        <f>IF(Z14&gt;0,X14,0)</f>
        <v>0.333</v>
      </c>
    </row>
    <row r="15" spans="1:21" ht="16.5" customHeight="1">
      <c r="A15" s="227"/>
      <c r="B15" s="228"/>
      <c r="C15" s="229"/>
      <c r="D15" s="230"/>
      <c r="E15" s="230"/>
      <c r="F15" s="230"/>
      <c r="G15" s="231"/>
      <c r="H15" s="231"/>
      <c r="I15" s="231"/>
      <c r="J15" s="231"/>
      <c r="K15" s="231"/>
      <c r="L15" s="231"/>
      <c r="M15" s="231"/>
      <c r="N15" s="102" t="s">
        <v>60</v>
      </c>
      <c r="O15" s="229"/>
      <c r="P15" s="230"/>
      <c r="Q15" s="103" t="s">
        <v>61</v>
      </c>
      <c r="R15" s="103" t="s">
        <v>62</v>
      </c>
      <c r="S15" s="233"/>
      <c r="T15" s="101"/>
      <c r="U15" s="104"/>
    </row>
    <row r="16" spans="1:30" ht="16.5" customHeight="1">
      <c r="A16" s="105">
        <v>1</v>
      </c>
      <c r="B16" s="106">
        <f>IF($Z$14="","",RANK(AD16,$AD$16:$AD$18))</f>
        <v>3</v>
      </c>
      <c r="C16" s="107" t="str">
        <f>Convocation!A23</f>
        <v>LACOME-ALLILAIRE  Clément</v>
      </c>
      <c r="D16" s="234" t="str">
        <f>Convocation!B23</f>
        <v>137949T</v>
      </c>
      <c r="E16" s="234"/>
      <c r="F16" s="234"/>
      <c r="G16" s="235" t="str">
        <f>Convocation!C23</f>
        <v>Mios</v>
      </c>
      <c r="H16" s="235"/>
      <c r="I16" s="235"/>
      <c r="J16" s="235"/>
      <c r="K16" s="235"/>
      <c r="L16" s="235"/>
      <c r="M16" s="235"/>
      <c r="N16" s="108">
        <f>SUM(Z9,Z13)</f>
        <v>0</v>
      </c>
      <c r="O16" s="109">
        <f>SUM(V9,V13)</f>
        <v>14</v>
      </c>
      <c r="P16" s="110">
        <f>SUM(W9,W13)</f>
        <v>83</v>
      </c>
      <c r="Q16" s="111">
        <f>IF(P16=0,0,ROUNDDOWN(O16/P16,3))</f>
        <v>0.168</v>
      </c>
      <c r="R16" s="112">
        <f>MAX(AC9,AC13)</f>
        <v>0</v>
      </c>
      <c r="S16" s="113">
        <f>MAX(Y9,Y13)</f>
        <v>2</v>
      </c>
      <c r="T16" s="114">
        <v>3</v>
      </c>
      <c r="U16" s="104"/>
      <c r="AB16" s="52"/>
      <c r="AD16" s="115">
        <f>(N16*100000000)+(Q16*10000000)+(R16*1000)+(S16/100)</f>
        <v>1680000.02</v>
      </c>
    </row>
    <row r="17" spans="1:30" ht="16.5" customHeight="1">
      <c r="A17" s="116">
        <v>2</v>
      </c>
      <c r="B17" s="117">
        <f>IF($Z$14="","",RANK(AD17,$AD$16:$AD$18))</f>
        <v>2</v>
      </c>
      <c r="C17" s="118" t="str">
        <f>Convocation!A24</f>
        <v>CHOPIN Jean-Pierre</v>
      </c>
      <c r="D17" s="236" t="str">
        <f>Convocation!B24</f>
        <v>131111T</v>
      </c>
      <c r="E17" s="236"/>
      <c r="F17" s="236"/>
      <c r="G17" s="237" t="str">
        <f>Convocation!C24</f>
        <v>Mont-de-Marsan</v>
      </c>
      <c r="H17" s="237"/>
      <c r="I17" s="237"/>
      <c r="J17" s="237"/>
      <c r="K17" s="237"/>
      <c r="L17" s="237"/>
      <c r="M17" s="237"/>
      <c r="N17" s="119">
        <f>SUM(Z5,VLOOKUP(C17,$U$10:$Z$14,6,FALSE))</f>
        <v>2</v>
      </c>
      <c r="O17" s="120">
        <f>SUM(V5,VLOOKUP(C17,$U$10:$V$14,2,FALSE))</f>
        <v>29</v>
      </c>
      <c r="P17" s="121">
        <f>SUM(W5,VLOOKUP(C17,$U$10:$W$14,3,FALSE))</f>
        <v>93</v>
      </c>
      <c r="Q17" s="122">
        <f>IF(P17=0,0,ROUNDDOWN(O17/P17,3))</f>
        <v>0.311</v>
      </c>
      <c r="R17" s="123">
        <f>MAX(AC5,VLOOKUP(C17,$U$10:$AC$14,9,FALSE))</f>
        <v>0.394</v>
      </c>
      <c r="S17" s="124">
        <f>MAX(Y5,VLOOKUP(C17,$U$10:$Y$14,5,FALSE))</f>
        <v>3</v>
      </c>
      <c r="T17" s="114">
        <v>2</v>
      </c>
      <c r="U17" s="104"/>
      <c r="AB17" s="52"/>
      <c r="AD17" s="115">
        <f>(N17*100000000)+(Q17*10000000)+(R17*1000)+(S17/100)</f>
        <v>203110394.03</v>
      </c>
    </row>
    <row r="18" spans="1:30" ht="16.5" customHeight="1">
      <c r="A18" s="125">
        <v>3</v>
      </c>
      <c r="B18" s="126">
        <f>IF($Z$14="","",RANK(AD18,$AD$16:$AD$18))</f>
        <v>1</v>
      </c>
      <c r="C18" s="127" t="str">
        <f>Convocation!A25</f>
        <v>LEPLUS Nicolas</v>
      </c>
      <c r="D18" s="238" t="str">
        <f>Convocation!B25</f>
        <v>132134C</v>
      </c>
      <c r="E18" s="238"/>
      <c r="F18" s="238"/>
      <c r="G18" s="239" t="str">
        <f>Convocation!C25</f>
        <v>ASPTT BCB</v>
      </c>
      <c r="H18" s="239"/>
      <c r="I18" s="239"/>
      <c r="J18" s="239"/>
      <c r="K18" s="239"/>
      <c r="L18" s="239"/>
      <c r="M18" s="239"/>
      <c r="N18" s="128">
        <f>SUM(Z6,VLOOKUP(C18,$U$10:$Z$14,6,FALSE))</f>
        <v>4</v>
      </c>
      <c r="O18" s="129">
        <f>SUM(V6,VLOOKUP(C18,$U$10:$V$14,2,FALSE))</f>
        <v>30</v>
      </c>
      <c r="P18" s="130">
        <f>SUM(W6,VLOOKUP(C18,$U$10:$W$14,3,FALSE))</f>
        <v>100</v>
      </c>
      <c r="Q18" s="131">
        <f>IF(P18=0,0,ROUNDDOWN(O18/P18,3))</f>
        <v>0.3</v>
      </c>
      <c r="R18" s="132">
        <f>MAX(AC6,VLOOKUP(C18,$U$10:$AC$14,9,FALSE))</f>
        <v>0.333</v>
      </c>
      <c r="S18" s="133">
        <f>MAX(Y6,VLOOKUP(C18,$U$10:$Y$14,5,FALSE))</f>
        <v>2</v>
      </c>
      <c r="T18" s="114">
        <v>1</v>
      </c>
      <c r="AD18" s="115">
        <f>(N18*100000000)+(Q18*10000000)+(R18*1000)+(S18/100)</f>
        <v>403000333.02</v>
      </c>
    </row>
    <row r="19" spans="1:20" ht="16.5" customHeight="1">
      <c r="A19" s="99"/>
      <c r="B19" s="134"/>
      <c r="C19" s="35"/>
      <c r="D19" s="135"/>
      <c r="E19" s="135"/>
      <c r="F19" s="135"/>
      <c r="G19" s="135"/>
      <c r="H19" s="35"/>
      <c r="I19" s="35"/>
      <c r="J19" s="35"/>
      <c r="K19" s="35"/>
      <c r="L19" s="35"/>
      <c r="M19" s="35"/>
      <c r="N19" s="136"/>
      <c r="O19" s="33"/>
      <c r="R19" s="137"/>
      <c r="S19" s="138"/>
      <c r="T19" s="33"/>
    </row>
    <row r="20" spans="1:30" ht="16.5" customHeight="1">
      <c r="A20" s="60" t="s">
        <v>63</v>
      </c>
      <c r="B20" s="139"/>
      <c r="C20" s="33"/>
      <c r="D20" s="33"/>
      <c r="E20" s="33"/>
      <c r="F20" s="33"/>
      <c r="G20" s="99"/>
      <c r="H20" s="33"/>
      <c r="I20" s="33"/>
      <c r="J20" s="33"/>
      <c r="K20" s="33"/>
      <c r="L20" s="33"/>
      <c r="M20" s="33"/>
      <c r="N20" s="140"/>
      <c r="S20" s="33"/>
      <c r="T20" s="33"/>
      <c r="AD20" s="59"/>
    </row>
    <row r="21" spans="1:30" ht="16.5" customHeight="1">
      <c r="A21" s="240"/>
      <c r="B21" s="240"/>
      <c r="C21" s="240"/>
      <c r="D21" s="240"/>
      <c r="E21" s="240"/>
      <c r="F21" s="240"/>
      <c r="G21" s="240"/>
      <c r="H21" s="240"/>
      <c r="I21" s="240"/>
      <c r="J21" s="240"/>
      <c r="K21" s="240"/>
      <c r="L21" s="240"/>
      <c r="M21" s="240"/>
      <c r="N21" s="140"/>
      <c r="Q21" s="141"/>
      <c r="R21" s="142" t="s">
        <v>64</v>
      </c>
      <c r="T21" s="33"/>
      <c r="AD21" s="59"/>
    </row>
    <row r="22" spans="1:28" ht="16.5" customHeight="1">
      <c r="A22" s="241"/>
      <c r="B22" s="241"/>
      <c r="C22" s="241"/>
      <c r="D22" s="241"/>
      <c r="E22" s="241"/>
      <c r="F22" s="241"/>
      <c r="G22" s="241"/>
      <c r="H22" s="241"/>
      <c r="I22" s="241"/>
      <c r="J22" s="241"/>
      <c r="K22" s="241"/>
      <c r="L22" s="241"/>
      <c r="M22" s="241"/>
      <c r="N22" s="140"/>
      <c r="Q22" s="143"/>
      <c r="R22" s="144" t="s">
        <v>65</v>
      </c>
      <c r="AB22" s="59"/>
    </row>
    <row r="23" spans="1:18" ht="16.5" customHeight="1">
      <c r="A23" s="242"/>
      <c r="B23" s="242"/>
      <c r="C23" s="242"/>
      <c r="D23" s="242"/>
      <c r="E23" s="242"/>
      <c r="F23" s="242"/>
      <c r="G23" s="242"/>
      <c r="H23" s="242"/>
      <c r="I23" s="242"/>
      <c r="J23" s="242"/>
      <c r="K23" s="242"/>
      <c r="L23" s="242"/>
      <c r="M23" s="242"/>
      <c r="N23" s="136"/>
      <c r="Q23" s="145"/>
      <c r="R23" s="146" t="s">
        <v>66</v>
      </c>
    </row>
    <row r="24" spans="1:14" ht="16.5" customHeight="1">
      <c r="A24" s="33"/>
      <c r="B24" s="33"/>
      <c r="C24" s="33"/>
      <c r="D24" s="33"/>
      <c r="E24" s="33"/>
      <c r="F24" s="33"/>
      <c r="G24" s="33"/>
      <c r="H24" s="33"/>
      <c r="I24" s="33"/>
      <c r="J24" s="33"/>
      <c r="K24" s="33"/>
      <c r="L24" s="33"/>
      <c r="M24" s="33"/>
      <c r="N24" s="33"/>
    </row>
    <row r="25" spans="1:19" ht="16.5" customHeight="1">
      <c r="A25" s="147" t="s">
        <v>67</v>
      </c>
      <c r="B25" s="148"/>
      <c r="C25" s="149"/>
      <c r="D25" s="150"/>
      <c r="E25" s="151"/>
      <c r="F25" s="152"/>
      <c r="G25" s="152"/>
      <c r="H25" s="152"/>
      <c r="I25" s="152"/>
      <c r="J25" s="152"/>
      <c r="K25" s="152"/>
      <c r="L25" s="62"/>
      <c r="M25" s="153"/>
      <c r="O25" s="243" t="s">
        <v>68</v>
      </c>
      <c r="P25" s="243"/>
      <c r="Q25" s="243"/>
      <c r="R25" s="243"/>
      <c r="S25" s="243"/>
    </row>
    <row r="26" spans="1:28" ht="16.5" customHeight="1">
      <c r="A26" s="244" t="s">
        <v>69</v>
      </c>
      <c r="B26" s="244"/>
      <c r="C26" s="244"/>
      <c r="D26" s="244"/>
      <c r="E26" s="244"/>
      <c r="F26" s="244"/>
      <c r="G26" s="244"/>
      <c r="H26" s="244"/>
      <c r="I26" s="244"/>
      <c r="J26" s="244"/>
      <c r="K26" s="244"/>
      <c r="L26" s="244"/>
      <c r="M26" s="244"/>
      <c r="N26" s="33"/>
      <c r="O26" s="245" t="s">
        <v>70</v>
      </c>
      <c r="P26" s="245"/>
      <c r="Q26" s="245"/>
      <c r="R26" s="245"/>
      <c r="S26" s="245"/>
      <c r="AB26" s="154"/>
    </row>
    <row r="27" spans="1:20" ht="16.5" customHeight="1">
      <c r="A27" s="244"/>
      <c r="B27" s="244"/>
      <c r="C27" s="244"/>
      <c r="D27" s="244"/>
      <c r="E27" s="244"/>
      <c r="F27" s="244"/>
      <c r="G27" s="244"/>
      <c r="H27" s="244"/>
      <c r="I27" s="244"/>
      <c r="J27" s="244"/>
      <c r="K27" s="244"/>
      <c r="L27" s="244"/>
      <c r="M27" s="244"/>
      <c r="N27" s="33"/>
      <c r="O27" s="245" t="s">
        <v>71</v>
      </c>
      <c r="P27" s="245"/>
      <c r="Q27" s="245"/>
      <c r="R27" s="245"/>
      <c r="S27" s="245"/>
      <c r="T27" s="33"/>
    </row>
    <row r="28" spans="1:20" ht="16.5" customHeight="1">
      <c r="A28" s="155" t="s">
        <v>72</v>
      </c>
      <c r="B28" s="33"/>
      <c r="C28" s="33"/>
      <c r="D28" s="33"/>
      <c r="E28" s="33"/>
      <c r="F28" s="33"/>
      <c r="G28" s="33"/>
      <c r="H28" s="33"/>
      <c r="I28" s="33"/>
      <c r="J28" s="33"/>
      <c r="K28" s="33"/>
      <c r="L28" s="33"/>
      <c r="M28" s="156"/>
      <c r="N28" s="33"/>
      <c r="O28" s="245" t="s">
        <v>73</v>
      </c>
      <c r="P28" s="245"/>
      <c r="Q28" s="245"/>
      <c r="R28" s="245"/>
      <c r="S28" s="245"/>
      <c r="T28" s="33"/>
    </row>
    <row r="29" spans="1:20" ht="16.5" customHeight="1">
      <c r="A29" s="246" t="s">
        <v>74</v>
      </c>
      <c r="B29" s="246"/>
      <c r="C29" s="246"/>
      <c r="D29" s="246"/>
      <c r="E29" s="246"/>
      <c r="F29" s="246"/>
      <c r="G29" s="246"/>
      <c r="H29" s="246"/>
      <c r="I29" s="246"/>
      <c r="J29" s="246"/>
      <c r="K29" s="246"/>
      <c r="L29" s="246"/>
      <c r="M29" s="246"/>
      <c r="N29" s="33"/>
      <c r="O29" s="245"/>
      <c r="P29" s="245"/>
      <c r="Q29" s="245"/>
      <c r="R29" s="245"/>
      <c r="S29" s="245"/>
      <c r="T29" s="33"/>
    </row>
    <row r="30" spans="1:21" ht="16.5" customHeight="1">
      <c r="A30" s="246"/>
      <c r="B30" s="246"/>
      <c r="C30" s="246"/>
      <c r="D30" s="246"/>
      <c r="E30" s="246"/>
      <c r="F30" s="246"/>
      <c r="G30" s="246"/>
      <c r="H30" s="246"/>
      <c r="I30" s="246"/>
      <c r="J30" s="246"/>
      <c r="K30" s="246"/>
      <c r="L30" s="246"/>
      <c r="M30" s="246"/>
      <c r="O30" s="247"/>
      <c r="P30" s="247"/>
      <c r="Q30" s="247"/>
      <c r="R30" s="247"/>
      <c r="S30" s="247"/>
      <c r="T30" s="33"/>
      <c r="U30" s="33"/>
    </row>
    <row r="31" spans="2:21" ht="16.5" customHeight="1">
      <c r="B31" s="157"/>
      <c r="C31" s="35"/>
      <c r="D31" s="35"/>
      <c r="E31" s="35"/>
      <c r="F31" s="35"/>
      <c r="G31" s="35"/>
      <c r="H31" s="35"/>
      <c r="I31" s="35"/>
      <c r="J31" s="35"/>
      <c r="K31" s="35"/>
      <c r="L31" s="35"/>
      <c r="M31" s="35"/>
      <c r="U31" s="29"/>
    </row>
    <row r="32" spans="1:21" ht="16.5" customHeight="1">
      <c r="A32" s="158" t="s">
        <v>75</v>
      </c>
      <c r="B32" s="159"/>
      <c r="C32" s="159"/>
      <c r="D32" s="159"/>
      <c r="E32" s="159"/>
      <c r="F32" s="159"/>
      <c r="G32" s="159"/>
      <c r="H32" s="159"/>
      <c r="I32" s="159"/>
      <c r="J32" s="159"/>
      <c r="K32" s="159"/>
      <c r="L32" s="159"/>
      <c r="M32" s="159"/>
      <c r="N32" s="159"/>
      <c r="O32" s="159"/>
      <c r="P32" s="159"/>
      <c r="Q32" s="159"/>
      <c r="R32" s="159"/>
      <c r="S32" s="160"/>
      <c r="U32" s="29"/>
    </row>
    <row r="33" spans="1:21" ht="16.5" customHeight="1">
      <c r="A33" s="161" t="s">
        <v>76</v>
      </c>
      <c r="B33" s="162"/>
      <c r="C33" s="162"/>
      <c r="D33" s="163" t="s">
        <v>77</v>
      </c>
      <c r="E33" s="164"/>
      <c r="F33" s="164"/>
      <c r="G33" s="164"/>
      <c r="H33" s="164"/>
      <c r="I33" s="164"/>
      <c r="J33" s="164"/>
      <c r="K33" s="165"/>
      <c r="L33" s="248" t="s">
        <v>78</v>
      </c>
      <c r="M33" s="248"/>
      <c r="N33" s="248"/>
      <c r="O33" s="248"/>
      <c r="P33" s="248"/>
      <c r="Q33" s="248"/>
      <c r="R33" s="248"/>
      <c r="S33" s="248"/>
      <c r="T33" s="33"/>
      <c r="U33" s="33"/>
    </row>
    <row r="34" spans="1:21" ht="16.5" customHeight="1">
      <c r="A34" s="166" t="s">
        <v>79</v>
      </c>
      <c r="B34" s="167"/>
      <c r="C34" s="168"/>
      <c r="D34" s="163" t="s">
        <v>80</v>
      </c>
      <c r="E34" s="164"/>
      <c r="F34" s="164"/>
      <c r="G34" s="164"/>
      <c r="H34" s="164"/>
      <c r="I34" s="164"/>
      <c r="J34" s="164"/>
      <c r="K34" s="165"/>
      <c r="L34" s="248" t="s">
        <v>81</v>
      </c>
      <c r="M34" s="248"/>
      <c r="N34" s="248"/>
      <c r="O34" s="248"/>
      <c r="P34" s="248"/>
      <c r="Q34" s="248"/>
      <c r="R34" s="248"/>
      <c r="S34" s="248"/>
      <c r="T34" s="33"/>
      <c r="U34" s="33"/>
    </row>
    <row r="35" spans="1:21" ht="16.5" customHeight="1">
      <c r="A35" s="166" t="s">
        <v>82</v>
      </c>
      <c r="B35" s="167"/>
      <c r="C35" s="168"/>
      <c r="D35" s="163" t="s">
        <v>83</v>
      </c>
      <c r="E35" s="164"/>
      <c r="F35" s="164"/>
      <c r="G35" s="164"/>
      <c r="H35" s="164"/>
      <c r="I35" s="164"/>
      <c r="J35" s="164"/>
      <c r="K35" s="165"/>
      <c r="L35" s="248" t="s">
        <v>84</v>
      </c>
      <c r="M35" s="248"/>
      <c r="N35" s="248"/>
      <c r="O35" s="248"/>
      <c r="P35" s="248"/>
      <c r="Q35" s="248"/>
      <c r="R35" s="248"/>
      <c r="S35" s="248"/>
      <c r="T35" s="33"/>
      <c r="U35" s="33"/>
    </row>
    <row r="36" spans="1:21" ht="16.5" customHeight="1">
      <c r="A36" s="249" t="s">
        <v>85</v>
      </c>
      <c r="B36" s="249"/>
      <c r="C36" s="169" t="s">
        <v>86</v>
      </c>
      <c r="D36" s="163" t="s">
        <v>87</v>
      </c>
      <c r="E36" s="164"/>
      <c r="F36" s="164"/>
      <c r="G36" s="164"/>
      <c r="H36" s="164"/>
      <c r="I36" s="164"/>
      <c r="J36" s="164"/>
      <c r="K36" s="165"/>
      <c r="L36" s="248" t="s">
        <v>88</v>
      </c>
      <c r="M36" s="248"/>
      <c r="N36" s="248"/>
      <c r="O36" s="248"/>
      <c r="P36" s="248"/>
      <c r="Q36" s="248"/>
      <c r="R36" s="248"/>
      <c r="S36" s="248"/>
      <c r="T36" s="33"/>
      <c r="U36" s="33"/>
    </row>
    <row r="37" spans="1:19" ht="16.5" customHeight="1">
      <c r="A37" s="249"/>
      <c r="B37" s="249"/>
      <c r="C37" s="169" t="s">
        <v>89</v>
      </c>
      <c r="D37" s="163" t="s">
        <v>90</v>
      </c>
      <c r="E37" s="164"/>
      <c r="F37" s="164"/>
      <c r="G37" s="164"/>
      <c r="H37" s="164"/>
      <c r="I37" s="164"/>
      <c r="J37" s="164"/>
      <c r="K37" s="165"/>
      <c r="L37" s="248" t="s">
        <v>91</v>
      </c>
      <c r="M37" s="248"/>
      <c r="N37" s="248"/>
      <c r="O37" s="248"/>
      <c r="P37" s="248"/>
      <c r="Q37" s="248"/>
      <c r="R37" s="248"/>
      <c r="S37" s="248"/>
    </row>
    <row r="38" spans="1:52" ht="16.5" customHeight="1">
      <c r="A38" s="249"/>
      <c r="B38" s="249"/>
      <c r="C38" s="169" t="s">
        <v>92</v>
      </c>
      <c r="D38" s="163" t="s">
        <v>93</v>
      </c>
      <c r="E38" s="164"/>
      <c r="F38" s="164"/>
      <c r="G38" s="164"/>
      <c r="H38" s="164"/>
      <c r="I38" s="164"/>
      <c r="J38" s="164"/>
      <c r="K38" s="165"/>
      <c r="L38" s="248" t="s">
        <v>94</v>
      </c>
      <c r="M38" s="248"/>
      <c r="N38" s="248"/>
      <c r="O38" s="248"/>
      <c r="P38" s="248"/>
      <c r="Q38" s="248"/>
      <c r="R38" s="248"/>
      <c r="S38" s="248"/>
      <c r="AZ38" s="29"/>
    </row>
    <row r="39" spans="1:20" ht="16.5" customHeight="1">
      <c r="A39" s="249"/>
      <c r="B39" s="249"/>
      <c r="C39" s="170" t="s">
        <v>95</v>
      </c>
      <c r="D39" s="171" t="s">
        <v>96</v>
      </c>
      <c r="E39" s="172"/>
      <c r="F39" s="172"/>
      <c r="G39" s="172"/>
      <c r="H39" s="172"/>
      <c r="I39" s="172"/>
      <c r="J39" s="172"/>
      <c r="K39" s="173"/>
      <c r="L39" s="248" t="s">
        <v>97</v>
      </c>
      <c r="M39" s="248"/>
      <c r="N39" s="248"/>
      <c r="O39" s="248"/>
      <c r="P39" s="248"/>
      <c r="Q39" s="248"/>
      <c r="R39" s="248"/>
      <c r="S39" s="248"/>
      <c r="T39" s="35"/>
    </row>
    <row r="40" spans="1:20" ht="16.5" customHeight="1">
      <c r="A40" s="249"/>
      <c r="B40" s="249"/>
      <c r="C40" s="174" t="s">
        <v>98</v>
      </c>
      <c r="D40" s="175" t="s">
        <v>99</v>
      </c>
      <c r="E40" s="176"/>
      <c r="F40" s="176"/>
      <c r="G40" s="176"/>
      <c r="H40" s="176"/>
      <c r="I40" s="176"/>
      <c r="J40" s="176"/>
      <c r="K40" s="177"/>
      <c r="L40" s="250" t="s">
        <v>100</v>
      </c>
      <c r="M40" s="250"/>
      <c r="N40" s="250"/>
      <c r="O40" s="250"/>
      <c r="P40" s="250"/>
      <c r="Q40" s="250"/>
      <c r="R40" s="250"/>
      <c r="S40" s="250"/>
      <c r="T40" s="35"/>
    </row>
    <row r="41" ht="11.25" customHeight="1">
      <c r="T41" s="35"/>
    </row>
    <row r="42" ht="11.25" customHeight="1"/>
    <row r="43" ht="11.25" customHeight="1"/>
    <row r="44" ht="11.25" customHeight="1">
      <c r="T44" s="178"/>
    </row>
    <row r="45" ht="11.25" customHeight="1">
      <c r="T45" s="178"/>
    </row>
    <row r="46" ht="11.25" customHeight="1">
      <c r="T46" s="178"/>
    </row>
    <row r="47" ht="11.25" customHeight="1">
      <c r="T47" s="179"/>
    </row>
    <row r="48" ht="11.25" customHeight="1">
      <c r="T48" s="179"/>
    </row>
    <row r="49" spans="4:19" ht="11.25" customHeight="1">
      <c r="D49" s="180"/>
      <c r="E49" s="180"/>
      <c r="F49" s="181"/>
      <c r="G49" s="181"/>
      <c r="H49" s="181"/>
      <c r="I49" s="181"/>
      <c r="J49" s="181"/>
      <c r="K49" s="181"/>
      <c r="L49" s="181"/>
      <c r="M49" s="181"/>
      <c r="N49" s="181"/>
      <c r="O49" s="181"/>
      <c r="P49" s="181"/>
      <c r="Q49" s="181"/>
      <c r="R49" s="181"/>
      <c r="S49" s="181"/>
    </row>
    <row r="50" spans="4:19" ht="11.25" customHeight="1">
      <c r="D50" s="180"/>
      <c r="E50" s="180"/>
      <c r="F50" s="182"/>
      <c r="G50" s="182"/>
      <c r="H50" s="182"/>
      <c r="I50" s="182"/>
      <c r="J50" s="182"/>
      <c r="K50" s="182"/>
      <c r="L50" s="182"/>
      <c r="M50" s="182"/>
      <c r="N50" s="182"/>
      <c r="O50" s="182"/>
      <c r="P50" s="182"/>
      <c r="Q50" s="182"/>
      <c r="R50" s="182"/>
      <c r="S50" s="182"/>
    </row>
    <row r="51" spans="4:19" ht="11.25" customHeight="1">
      <c r="D51" s="183"/>
      <c r="E51" s="183"/>
      <c r="F51" s="184"/>
      <c r="G51" s="184"/>
      <c r="H51" s="184"/>
      <c r="I51" s="184"/>
      <c r="J51" s="184"/>
      <c r="K51" s="184"/>
      <c r="L51" s="184"/>
      <c r="M51" s="184"/>
      <c r="N51" s="184"/>
      <c r="O51" s="184"/>
      <c r="P51" s="184"/>
      <c r="Q51" s="184"/>
      <c r="R51" s="184"/>
      <c r="S51" s="184"/>
    </row>
    <row r="52" spans="4:13" ht="11.25" customHeight="1">
      <c r="D52" s="180"/>
      <c r="E52" s="180"/>
      <c r="F52" s="185"/>
      <c r="G52" s="185"/>
      <c r="H52" s="185"/>
      <c r="I52" s="185"/>
      <c r="J52" s="185"/>
      <c r="K52" s="185"/>
      <c r="L52" s="185"/>
      <c r="M52" s="185"/>
    </row>
    <row r="53" spans="4:13" ht="11.25" customHeight="1">
      <c r="D53" s="180"/>
      <c r="E53" s="180"/>
      <c r="F53" s="185"/>
      <c r="G53" s="185"/>
      <c r="H53" s="185"/>
      <c r="I53" s="185"/>
      <c r="J53" s="185"/>
      <c r="K53" s="185"/>
      <c r="L53" s="185"/>
      <c r="M53" s="185"/>
    </row>
    <row r="54" spans="14:19" ht="11.25" customHeight="1">
      <c r="N54" s="181"/>
      <c r="O54" s="181"/>
      <c r="P54" s="181"/>
      <c r="Q54" s="181"/>
      <c r="R54" s="181"/>
      <c r="S54" s="181"/>
    </row>
    <row r="55" spans="14:19" ht="11.25" customHeight="1">
      <c r="N55" s="182"/>
      <c r="O55" s="182"/>
      <c r="P55" s="182"/>
      <c r="Q55" s="182"/>
      <c r="R55" s="182"/>
      <c r="S55" s="182"/>
    </row>
    <row r="56" spans="14:19" ht="11.25" customHeight="1">
      <c r="N56" s="184"/>
      <c r="O56" s="184"/>
      <c r="P56" s="184"/>
      <c r="Q56" s="184"/>
      <c r="R56" s="184"/>
      <c r="S56" s="184"/>
    </row>
    <row r="57" spans="14:19" ht="11.25" customHeight="1">
      <c r="N57" s="185"/>
      <c r="O57" s="185"/>
      <c r="P57" s="185"/>
      <c r="Q57" s="185"/>
      <c r="R57" s="185"/>
      <c r="S57" s="185"/>
    </row>
    <row r="58" spans="14:19" ht="11.25" customHeight="1">
      <c r="N58" s="185"/>
      <c r="O58" s="185"/>
      <c r="P58" s="185"/>
      <c r="Q58" s="185"/>
      <c r="R58" s="185"/>
      <c r="S58" s="185"/>
    </row>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sheetData>
  <sheetProtection sheet="1"/>
  <mergeCells count="42">
    <mergeCell ref="L34:S34"/>
    <mergeCell ref="L35:S35"/>
    <mergeCell ref="A36:B40"/>
    <mergeCell ref="L36:S36"/>
    <mergeCell ref="L37:S37"/>
    <mergeCell ref="L38:S38"/>
    <mergeCell ref="L39:S39"/>
    <mergeCell ref="L40:S40"/>
    <mergeCell ref="A29:M30"/>
    <mergeCell ref="O29:S29"/>
    <mergeCell ref="O30:S30"/>
    <mergeCell ref="L33:S33"/>
    <mergeCell ref="A26:M27"/>
    <mergeCell ref="O26:S26"/>
    <mergeCell ref="O27:S27"/>
    <mergeCell ref="O28:S28"/>
    <mergeCell ref="A21:M21"/>
    <mergeCell ref="A22:M22"/>
    <mergeCell ref="A23:M23"/>
    <mergeCell ref="O25:S25"/>
    <mergeCell ref="D17:F17"/>
    <mergeCell ref="G17:M17"/>
    <mergeCell ref="D18:F18"/>
    <mergeCell ref="G18:M18"/>
    <mergeCell ref="Q14:R14"/>
    <mergeCell ref="S14:S15"/>
    <mergeCell ref="D16:F16"/>
    <mergeCell ref="G16:M16"/>
    <mergeCell ref="D9:H9"/>
    <mergeCell ref="D11:H11"/>
    <mergeCell ref="N11:S11"/>
    <mergeCell ref="A14:A15"/>
    <mergeCell ref="B14:B15"/>
    <mergeCell ref="C14:C15"/>
    <mergeCell ref="D14:F15"/>
    <mergeCell ref="G14:M15"/>
    <mergeCell ref="O14:O15"/>
    <mergeCell ref="P14:P15"/>
    <mergeCell ref="A1:S6"/>
    <mergeCell ref="U1:Z1"/>
    <mergeCell ref="D7:E7"/>
    <mergeCell ref="N7:O7"/>
  </mergeCells>
  <hyperlinks>
    <hyperlink ref="L33" r:id="rId1" display="francois.pouilhe@wanadoo.fr"/>
    <hyperlink ref="L34" r:id="rId2" display="sergevera1@orange.fr"/>
    <hyperlink ref="L35" r:id="rId3" display="labourgade.andre@wanadoo.fr"/>
    <hyperlink ref="L36" r:id="rId4" display="pla.robert@orange.fr"/>
    <hyperlink ref="L37" r:id="rId5" display="sergenicolas64@gmail.com"/>
    <hyperlink ref="L38" r:id="rId6" display="cagniot.jp@gmail.com"/>
    <hyperlink ref="L39" r:id="rId7" display="herve.quarantesept@orange.fr"/>
    <hyperlink ref="L40" r:id="rId8" display="michel.bergougnoux@atos.net"/>
  </hyperlinks>
  <printOptions horizontalCentered="1" verticalCentered="1"/>
  <pageMargins left="0.2361111111111111" right="0.2361111111111111" top="0.31527777777777777" bottom="0.31527777777777777" header="0.5118055555555555" footer="0.5118055555555555"/>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F27"/>
  <sheetViews>
    <sheetView showGridLines="0" tabSelected="1" zoomScale="75" zoomScaleNormal="75" workbookViewId="0" topLeftCell="A3">
      <selection activeCell="N22" sqref="N22"/>
    </sheetView>
  </sheetViews>
  <sheetFormatPr defaultColWidth="11.5546875" defaultRowHeight="15"/>
  <cols>
    <col min="1" max="1" width="21.6640625" style="186" customWidth="1"/>
    <col min="2" max="5" width="10.6640625" style="186" customWidth="1"/>
    <col min="6" max="6" width="33.77734375" style="186" customWidth="1"/>
    <col min="7" max="16384" width="9.6640625" style="186" customWidth="1"/>
  </cols>
  <sheetData>
    <row r="1" spans="1:6" ht="12.75">
      <c r="A1" s="187"/>
      <c r="B1" s="188"/>
      <c r="C1" s="188"/>
      <c r="D1" s="188"/>
      <c r="E1" s="188"/>
      <c r="F1" s="189"/>
    </row>
    <row r="2" spans="1:6" ht="26.25">
      <c r="A2" s="251" t="s">
        <v>101</v>
      </c>
      <c r="B2" s="251"/>
      <c r="C2" s="251"/>
      <c r="D2" s="251"/>
      <c r="E2" s="251"/>
      <c r="F2" s="251"/>
    </row>
    <row r="3" spans="1:6" ht="54.75" customHeight="1">
      <c r="A3" s="252" t="s">
        <v>102</v>
      </c>
      <c r="B3" s="252"/>
      <c r="C3" s="252"/>
      <c r="D3" s="252"/>
      <c r="E3" s="252"/>
      <c r="F3" s="252"/>
    </row>
    <row r="4" spans="1:6" ht="16.5" customHeight="1">
      <c r="A4" s="190"/>
      <c r="B4" s="190"/>
      <c r="C4" s="190"/>
      <c r="D4" s="190"/>
      <c r="E4" s="190"/>
      <c r="F4" s="190"/>
    </row>
    <row r="5" spans="1:6" s="196" customFormat="1" ht="12.75">
      <c r="A5" s="191" t="s">
        <v>103</v>
      </c>
      <c r="B5" s="192"/>
      <c r="C5" s="193" t="str">
        <f>Convocation!B9</f>
        <v>3-Bandes</v>
      </c>
      <c r="D5" s="194"/>
      <c r="E5" s="195" t="s">
        <v>104</v>
      </c>
      <c r="F5" s="193" t="str">
        <f>Convocation!B12</f>
        <v>B.C. ARCACHONNAIS</v>
      </c>
    </row>
    <row r="6" spans="1:6" s="196" customFormat="1" ht="6.75" customHeight="1">
      <c r="A6" s="22"/>
      <c r="B6" s="197"/>
      <c r="C6" s="198"/>
      <c r="D6" s="194"/>
      <c r="E6" s="199"/>
      <c r="F6" s="199"/>
    </row>
    <row r="7" spans="1:6" s="196" customFormat="1" ht="12.75">
      <c r="A7" s="191" t="s">
        <v>6</v>
      </c>
      <c r="B7" s="192"/>
      <c r="C7" s="193" t="str">
        <f>Convocation!B10</f>
        <v>R2</v>
      </c>
      <c r="D7" s="194"/>
      <c r="E7" s="195" t="s">
        <v>16</v>
      </c>
      <c r="F7" s="200">
        <f>Convocation!B15</f>
        <v>41741</v>
      </c>
    </row>
    <row r="8" spans="1:6" s="196" customFormat="1" ht="4.5" customHeight="1">
      <c r="A8" s="194"/>
      <c r="B8" s="194"/>
      <c r="C8" s="194"/>
      <c r="E8" s="199"/>
      <c r="F8" s="199"/>
    </row>
    <row r="9" spans="1:6" s="196" customFormat="1" ht="12.75">
      <c r="A9" s="253" t="s">
        <v>105</v>
      </c>
      <c r="B9" s="253"/>
      <c r="C9" s="253"/>
      <c r="D9" s="254" t="str">
        <f>'Résultat FdL'!A26</f>
        <v>Boureau Véronique</v>
      </c>
      <c r="E9" s="254"/>
      <c r="F9" s="254"/>
    </row>
    <row r="10" spans="1:6" s="196" customFormat="1" ht="4.5" customHeight="1">
      <c r="A10" s="199"/>
      <c r="B10" s="199"/>
      <c r="C10" s="199"/>
      <c r="D10" s="199"/>
      <c r="E10" s="199"/>
      <c r="F10" s="199"/>
    </row>
    <row r="11" spans="1:6" s="196" customFormat="1" ht="12.75">
      <c r="A11" s="253" t="s">
        <v>106</v>
      </c>
      <c r="B11" s="253"/>
      <c r="C11" s="253"/>
      <c r="D11" s="254" t="str">
        <f>'Résultat FdL'!A29</f>
        <v>Carneiro Armindo</v>
      </c>
      <c r="E11" s="254"/>
      <c r="F11" s="254"/>
    </row>
    <row r="12" spans="1:6" s="196" customFormat="1" ht="20.25" customHeight="1">
      <c r="A12" s="199"/>
      <c r="B12" s="199"/>
      <c r="C12" s="199"/>
      <c r="D12" s="199"/>
      <c r="E12" s="199"/>
      <c r="F12" s="199"/>
    </row>
    <row r="13" spans="1:6" s="196" customFormat="1" ht="12.75">
      <c r="A13" s="255" t="s">
        <v>107</v>
      </c>
      <c r="B13" s="255"/>
      <c r="C13" s="255"/>
      <c r="D13" s="255"/>
      <c r="E13" s="255"/>
      <c r="F13" s="255"/>
    </row>
    <row r="14" spans="1:6" s="196" customFormat="1" ht="12.75">
      <c r="A14" s="201" t="s">
        <v>108</v>
      </c>
      <c r="B14" s="201" t="s">
        <v>109</v>
      </c>
      <c r="C14" s="201" t="s">
        <v>110</v>
      </c>
      <c r="D14" s="255" t="s">
        <v>111</v>
      </c>
      <c r="E14" s="255"/>
      <c r="F14" s="255"/>
    </row>
    <row r="15" spans="1:6" s="196" customFormat="1" ht="12.75">
      <c r="A15" s="79"/>
      <c r="B15" s="79"/>
      <c r="C15" s="79"/>
      <c r="D15" s="79"/>
      <c r="E15" s="202"/>
      <c r="F15" s="203"/>
    </row>
    <row r="16" spans="1:6" s="196" customFormat="1" ht="12.75">
      <c r="A16" s="79"/>
      <c r="B16" s="79"/>
      <c r="C16" s="79"/>
      <c r="D16" s="79"/>
      <c r="E16" s="202"/>
      <c r="F16" s="203"/>
    </row>
    <row r="17" spans="1:6" s="196" customFormat="1" ht="12.75">
      <c r="A17" s="79"/>
      <c r="B17" s="79"/>
      <c r="C17" s="79"/>
      <c r="D17" s="79"/>
      <c r="E17" s="202"/>
      <c r="F17" s="203"/>
    </row>
    <row r="18" spans="1:6" s="196" customFormat="1" ht="12.75">
      <c r="A18" s="79"/>
      <c r="B18" s="79"/>
      <c r="C18" s="79"/>
      <c r="D18" s="79"/>
      <c r="E18" s="202"/>
      <c r="F18" s="203"/>
    </row>
    <row r="19" spans="1:6" s="196" customFormat="1" ht="12.75">
      <c r="A19" s="79"/>
      <c r="B19" s="79"/>
      <c r="C19" s="79"/>
      <c r="D19" s="79"/>
      <c r="E19" s="202"/>
      <c r="F19" s="203"/>
    </row>
    <row r="20" spans="1:6" ht="12.75">
      <c r="A20" s="204"/>
      <c r="B20" s="204"/>
      <c r="C20" s="204"/>
      <c r="D20" s="204"/>
      <c r="E20" s="204"/>
      <c r="F20" s="204"/>
    </row>
    <row r="21" spans="1:6" ht="12.75">
      <c r="A21" s="205" t="s">
        <v>112</v>
      </c>
      <c r="B21" s="206"/>
      <c r="C21" s="206"/>
      <c r="D21" s="206"/>
      <c r="E21" s="206"/>
      <c r="F21" s="207"/>
    </row>
    <row r="22" spans="1:6" ht="108" customHeight="1">
      <c r="A22" s="256" t="s">
        <v>113</v>
      </c>
      <c r="B22" s="256"/>
      <c r="C22" s="256"/>
      <c r="D22" s="256"/>
      <c r="E22" s="256"/>
      <c r="F22" s="256"/>
    </row>
    <row r="23" spans="1:6" ht="12.75">
      <c r="A23" s="204"/>
      <c r="B23" s="204"/>
      <c r="C23" s="204"/>
      <c r="D23" s="204"/>
      <c r="E23" s="204"/>
      <c r="F23" s="204"/>
    </row>
    <row r="24" spans="1:6" ht="12.75">
      <c r="A24" s="205" t="s">
        <v>114</v>
      </c>
      <c r="B24" s="206"/>
      <c r="C24" s="206"/>
      <c r="D24" s="206"/>
      <c r="E24" s="206"/>
      <c r="F24" s="207"/>
    </row>
    <row r="25" spans="1:6" ht="108" customHeight="1">
      <c r="A25" s="256"/>
      <c r="B25" s="256"/>
      <c r="C25" s="256"/>
      <c r="D25" s="256"/>
      <c r="E25" s="256"/>
      <c r="F25" s="256"/>
    </row>
    <row r="26" spans="1:6" ht="12.75">
      <c r="A26" s="204"/>
      <c r="B26" s="204"/>
      <c r="C26" s="204"/>
      <c r="D26" s="204"/>
      <c r="E26" s="204"/>
      <c r="F26" s="204"/>
    </row>
    <row r="27" spans="1:6" ht="12.75">
      <c r="A27" s="208"/>
      <c r="B27" s="208"/>
      <c r="C27" s="208"/>
      <c r="D27" s="208"/>
      <c r="E27" s="208"/>
      <c r="F27" s="208"/>
    </row>
  </sheetData>
  <sheetProtection sheet="1"/>
  <mergeCells count="10">
    <mergeCell ref="A22:F22"/>
    <mergeCell ref="A25:F25"/>
    <mergeCell ref="A11:C11"/>
    <mergeCell ref="D11:F11"/>
    <mergeCell ref="A13:F13"/>
    <mergeCell ref="D14:F14"/>
    <mergeCell ref="A2:F2"/>
    <mergeCell ref="A3:F3"/>
    <mergeCell ref="A9:C9"/>
    <mergeCell ref="D9:F9"/>
  </mergeCells>
  <printOptions horizontalCentered="1"/>
  <pageMargins left="0" right="0" top="0.9840277777777777" bottom="0" header="0.5118055555555555" footer="0.5118055555555555"/>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2014-04-12T16:50:54Z</dcterms:created>
  <dcterms:modified xsi:type="dcterms:W3CDTF">2014-04-12T16:50:54Z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